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nsail.sharepoint.com/sites/NagyhajsBizottsg/Megosztott dokumentumok/Hajózástechnikai Bizottság/2023/HTAB ülések/01_19_ülés/"/>
    </mc:Choice>
  </mc:AlternateContent>
  <xr:revisionPtr revIDLastSave="769" documentId="8_{98304483-A737-4894-A959-7F4A9FC68B44}" xr6:coauthVersionLast="47" xr6:coauthVersionMax="47" xr10:uidLastSave="{D86FFB80-98E8-4278-A62B-26A91497775A}"/>
  <bookViews>
    <workbookView xWindow="-108" yWindow="-108" windowWidth="23256" windowHeight="12456" xr2:uid="{EE31B8BB-AF8D-4815-A2D7-9A0348892524}"/>
  </bookViews>
  <sheets>
    <sheet name="Összesítő 2022" sheetId="7" r:id="rId1"/>
    <sheet name="Klasszikus 2021" sheetId="3" r:id="rId2"/>
    <sheet name="ÖC OB 2021" sheetId="13" r:id="rId3"/>
    <sheet name="Klasszikus 2022" sheetId="14" r:id="rId4"/>
    <sheet name="ÖC OB 2022" sheetId="1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" i="7" l="1"/>
  <c r="M4" i="7"/>
  <c r="L5" i="7"/>
  <c r="M5" i="7"/>
  <c r="L6" i="7"/>
  <c r="M6" i="7"/>
  <c r="L7" i="7"/>
  <c r="M7" i="7"/>
  <c r="L8" i="7"/>
  <c r="M8" i="7"/>
  <c r="L9" i="7"/>
  <c r="M9" i="7"/>
  <c r="L10" i="7"/>
  <c r="M10" i="7"/>
  <c r="L11" i="7"/>
  <c r="M11" i="7"/>
  <c r="L12" i="7"/>
  <c r="M12" i="7"/>
  <c r="L13" i="7"/>
  <c r="M13" i="7"/>
  <c r="L14" i="7"/>
  <c r="M14" i="7"/>
  <c r="J5" i="7"/>
  <c r="J6" i="7"/>
  <c r="J7" i="7"/>
  <c r="J8" i="7"/>
  <c r="J9" i="7"/>
  <c r="J10" i="7"/>
  <c r="J11" i="7"/>
  <c r="J12" i="7"/>
  <c r="J13" i="7"/>
  <c r="J14" i="7"/>
  <c r="J4" i="7"/>
  <c r="H5" i="7"/>
  <c r="H6" i="7"/>
  <c r="H7" i="7"/>
  <c r="H8" i="7"/>
  <c r="H9" i="7"/>
  <c r="H12" i="7"/>
  <c r="F5" i="7"/>
  <c r="F7" i="7"/>
  <c r="F9" i="7"/>
  <c r="F10" i="7"/>
  <c r="F11" i="7"/>
  <c r="F13" i="7"/>
  <c r="F14" i="7"/>
  <c r="F4" i="7"/>
  <c r="D7" i="7"/>
  <c r="D12" i="7"/>
  <c r="D14" i="7"/>
  <c r="P8" i="15"/>
  <c r="P9" i="15"/>
  <c r="P10" i="15"/>
  <c r="P11" i="15"/>
  <c r="P12" i="15"/>
  <c r="P13" i="15"/>
  <c r="P14" i="15"/>
  <c r="P4" i="15"/>
  <c r="P5" i="15"/>
  <c r="P6" i="15"/>
  <c r="N5" i="15"/>
  <c r="N6" i="15"/>
  <c r="N7" i="15"/>
  <c r="N8" i="15"/>
  <c r="N9" i="15"/>
  <c r="N10" i="15"/>
  <c r="N11" i="15"/>
  <c r="N12" i="15"/>
  <c r="N13" i="15"/>
  <c r="N14" i="15"/>
  <c r="N4" i="15"/>
  <c r="M16" i="15"/>
  <c r="J13" i="15"/>
  <c r="F12" i="15"/>
  <c r="D12" i="15"/>
  <c r="K16" i="15"/>
  <c r="L8" i="15" s="1"/>
  <c r="I16" i="15"/>
  <c r="J8" i="15" s="1"/>
  <c r="G16" i="15"/>
  <c r="H7" i="15" s="1"/>
  <c r="E16" i="15"/>
  <c r="F7" i="15" s="1"/>
  <c r="C16" i="15"/>
  <c r="D13" i="15" s="1"/>
  <c r="Q14" i="15"/>
  <c r="Q13" i="15"/>
  <c r="Q12" i="15"/>
  <c r="Q11" i="15"/>
  <c r="Q10" i="15"/>
  <c r="Q9" i="15"/>
  <c r="Q8" i="15"/>
  <c r="Q7" i="15"/>
  <c r="Q6" i="15"/>
  <c r="Q5" i="15"/>
  <c r="Q4" i="15"/>
  <c r="J5" i="14"/>
  <c r="J6" i="14"/>
  <c r="J7" i="14"/>
  <c r="J8" i="14"/>
  <c r="J9" i="14"/>
  <c r="J12" i="14"/>
  <c r="D9" i="14"/>
  <c r="D12" i="14"/>
  <c r="G16" i="14"/>
  <c r="H6" i="14" s="1"/>
  <c r="E16" i="14"/>
  <c r="F7" i="14" s="1"/>
  <c r="C16" i="14"/>
  <c r="D6" i="14" s="1"/>
  <c r="K14" i="14"/>
  <c r="K13" i="14"/>
  <c r="K12" i="14"/>
  <c r="K11" i="14"/>
  <c r="K10" i="14"/>
  <c r="K9" i="14"/>
  <c r="K8" i="14"/>
  <c r="K7" i="14"/>
  <c r="K6" i="14"/>
  <c r="K5" i="14"/>
  <c r="K4" i="14"/>
  <c r="N9" i="13"/>
  <c r="N10" i="13"/>
  <c r="N11" i="13"/>
  <c r="N13" i="13"/>
  <c r="N14" i="13"/>
  <c r="N4" i="13"/>
  <c r="N5" i="13"/>
  <c r="L9" i="13"/>
  <c r="L10" i="13"/>
  <c r="L11" i="13"/>
  <c r="L13" i="13"/>
  <c r="L14" i="13"/>
  <c r="L4" i="13"/>
  <c r="L5" i="13"/>
  <c r="J9" i="13"/>
  <c r="J10" i="13"/>
  <c r="J11" i="13"/>
  <c r="J13" i="13"/>
  <c r="J14" i="13"/>
  <c r="J4" i="13"/>
  <c r="H9" i="13"/>
  <c r="H10" i="13"/>
  <c r="H11" i="13"/>
  <c r="H13" i="13"/>
  <c r="H14" i="13"/>
  <c r="H4" i="13"/>
  <c r="H5" i="13"/>
  <c r="F5" i="13"/>
  <c r="F7" i="13"/>
  <c r="F9" i="13"/>
  <c r="F10" i="13"/>
  <c r="F11" i="13"/>
  <c r="F13" i="13"/>
  <c r="F14" i="13"/>
  <c r="F4" i="13"/>
  <c r="D5" i="13"/>
  <c r="D9" i="13"/>
  <c r="D10" i="13"/>
  <c r="D11" i="13"/>
  <c r="D13" i="13"/>
  <c r="D14" i="13"/>
  <c r="D4" i="13"/>
  <c r="K16" i="13"/>
  <c r="L7" i="13" s="1"/>
  <c r="I16" i="13"/>
  <c r="J7" i="13" s="1"/>
  <c r="G16" i="13"/>
  <c r="E16" i="13"/>
  <c r="C16" i="13"/>
  <c r="O14" i="13"/>
  <c r="O13" i="13"/>
  <c r="O12" i="13"/>
  <c r="O11" i="13"/>
  <c r="O10" i="13"/>
  <c r="O9" i="13"/>
  <c r="O8" i="13"/>
  <c r="O7" i="13"/>
  <c r="O6" i="13"/>
  <c r="O5" i="13"/>
  <c r="O4" i="13"/>
  <c r="O4" i="3"/>
  <c r="E16" i="3"/>
  <c r="F7" i="3" s="1"/>
  <c r="G16" i="3"/>
  <c r="H7" i="3" s="1"/>
  <c r="I16" i="3"/>
  <c r="J12" i="3" s="1"/>
  <c r="K16" i="3"/>
  <c r="L14" i="3" s="1"/>
  <c r="C16" i="3"/>
  <c r="D12" i="3" s="1"/>
  <c r="O8" i="3"/>
  <c r="D10" i="15" l="1"/>
  <c r="F10" i="15"/>
  <c r="J4" i="15"/>
  <c r="H13" i="15"/>
  <c r="D11" i="15"/>
  <c r="F11" i="15"/>
  <c r="H12" i="15"/>
  <c r="J14" i="15"/>
  <c r="H11" i="15"/>
  <c r="D6" i="15"/>
  <c r="D9" i="15"/>
  <c r="F9" i="15"/>
  <c r="H10" i="15"/>
  <c r="J12" i="15"/>
  <c r="D5" i="15"/>
  <c r="D8" i="15"/>
  <c r="F8" i="15"/>
  <c r="H9" i="15"/>
  <c r="J11" i="15"/>
  <c r="D4" i="15"/>
  <c r="F6" i="15"/>
  <c r="H6" i="15"/>
  <c r="H8" i="15"/>
  <c r="J10" i="15"/>
  <c r="D14" i="15"/>
  <c r="F4" i="15"/>
  <c r="H4" i="15"/>
  <c r="J6" i="15"/>
  <c r="J9" i="15"/>
  <c r="F13" i="15"/>
  <c r="H14" i="15"/>
  <c r="J5" i="15"/>
  <c r="L4" i="15"/>
  <c r="L14" i="15"/>
  <c r="L12" i="15"/>
  <c r="L13" i="15"/>
  <c r="L11" i="15"/>
  <c r="L10" i="15"/>
  <c r="L6" i="15"/>
  <c r="L9" i="15"/>
  <c r="L5" i="15"/>
  <c r="L7" i="15"/>
  <c r="J7" i="15"/>
  <c r="D7" i="15"/>
  <c r="F6" i="14"/>
  <c r="H12" i="14"/>
  <c r="H9" i="14"/>
  <c r="F9" i="14"/>
  <c r="H8" i="14"/>
  <c r="F8" i="14"/>
  <c r="H7" i="14"/>
  <c r="F12" i="14"/>
  <c r="H5" i="14"/>
  <c r="F5" i="14"/>
  <c r="D5" i="14"/>
  <c r="D7" i="14"/>
  <c r="D8" i="14"/>
  <c r="H7" i="13"/>
  <c r="N7" i="13" s="1"/>
  <c r="L7" i="3"/>
  <c r="D14" i="3"/>
  <c r="N14" i="3" s="1"/>
  <c r="D7" i="3"/>
  <c r="N7" i="3" s="1"/>
  <c r="J7" i="3"/>
  <c r="J14" i="3"/>
  <c r="H12" i="3"/>
  <c r="N12" i="3" s="1"/>
  <c r="H14" i="3"/>
  <c r="F14" i="3"/>
  <c r="F12" i="3"/>
  <c r="O6" i="3"/>
  <c r="O7" i="3"/>
  <c r="O9" i="3"/>
  <c r="O10" i="3"/>
  <c r="O11" i="3"/>
  <c r="O12" i="3"/>
  <c r="O13" i="3"/>
  <c r="O14" i="3"/>
  <c r="O5" i="3"/>
  <c r="P7" i="15" l="1"/>
  <c r="L16" i="7" l="1"/>
  <c r="L19" i="7"/>
  <c r="L17" i="7"/>
  <c r="L18" i="7"/>
</calcChain>
</file>

<file path=xl/sharedStrings.xml><?xml version="1.0" encoding="utf-8"?>
<sst xmlns="http://schemas.openxmlformats.org/spreadsheetml/2006/main" count="110" uniqueCount="28">
  <si>
    <t>R1</t>
  </si>
  <si>
    <t>R2</t>
  </si>
  <si>
    <t>R3</t>
  </si>
  <si>
    <t>R4</t>
  </si>
  <si>
    <t>R5</t>
  </si>
  <si>
    <t>R6</t>
  </si>
  <si>
    <t>Átlag</t>
  </si>
  <si>
    <t>PYS</t>
  </si>
  <si>
    <t>ÁTLAG PYS</t>
  </si>
  <si>
    <t>Klasszikus 2021</t>
  </si>
  <si>
    <t>Klasszikus 2022</t>
  </si>
  <si>
    <t>ÁTLAG</t>
  </si>
  <si>
    <t>SZÓRÁS</t>
  </si>
  <si>
    <t>MIN</t>
  </si>
  <si>
    <t>MAX</t>
  </si>
  <si>
    <t>OB 2022</t>
  </si>
  <si>
    <t>Kishamis</t>
  </si>
  <si>
    <t>Talizmán</t>
  </si>
  <si>
    <t>Elena</t>
  </si>
  <si>
    <t>Tramontana</t>
  </si>
  <si>
    <t>Glória</t>
  </si>
  <si>
    <t>Losta</t>
  </si>
  <si>
    <t>Addio</t>
  </si>
  <si>
    <t>Ellinore</t>
  </si>
  <si>
    <t>Erida</t>
  </si>
  <si>
    <t>Daruvár</t>
  </si>
  <si>
    <t>Tabu</t>
  </si>
  <si>
    <t>ÖC OB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</si>
</sst>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0.000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DINPro"/>
      <family val="2"/>
    </font>
    <font>
      <b/>
      <sz val="10"/>
      <name val="DINPro"/>
      <family val="2"/>
    </font>
    <font>
      <sz val="11"/>
      <color theme="1"/>
      <name val="DINPro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0" fillId="0" borderId="0" xfId="0" applyNumberFormat="1"/>
    <xf numFmtId="165" fontId="0" fillId="0" borderId="1" xfId="0" applyNumberFormat="1" applyBorder="1"/>
    <xf numFmtId="164" fontId="0" fillId="0" borderId="1" xfId="0" applyNumberForma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165" fontId="1" fillId="0" borderId="0" xfId="0" applyNumberFormat="1" applyFont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0" fontId="4" fillId="0" borderId="0" xfId="0" applyFont="1"/>
    <xf numFmtId="2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top"/>
    </xf>
    <xf numFmtId="164" fontId="0" fillId="0" borderId="0" xfId="0" applyNumberFormat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5" fontId="1" fillId="5" borderId="0" xfId="0" applyNumberFormat="1" applyFont="1" applyFill="1"/>
    <xf numFmtId="165" fontId="1" fillId="3" borderId="0" xfId="0" applyNumberFormat="1" applyFont="1" applyFill="1" applyAlignment="1">
      <alignment horizontal="left" vertical="center"/>
    </xf>
    <xf numFmtId="0" fontId="1" fillId="3" borderId="0" xfId="0" applyFont="1" applyFill="1"/>
    <xf numFmtId="0" fontId="1" fillId="2" borderId="0" xfId="0" applyFont="1" applyFill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207B3-7879-4AEC-A2C4-235A276A2B31}">
  <dimension ref="A1:P46"/>
  <sheetViews>
    <sheetView tabSelected="1" workbookViewId="0">
      <selection activeCell="I10" sqref="I10"/>
    </sheetView>
  </sheetViews>
  <sheetFormatPr defaultRowHeight="14.4" x14ac:dyDescent="0.3"/>
  <cols>
    <col min="1" max="1" width="3" bestFit="1" customWidth="1"/>
    <col min="2" max="2" width="11.88671875" bestFit="1" customWidth="1"/>
    <col min="3" max="3" width="4.21875" customWidth="1"/>
    <col min="4" max="4" width="13.77734375" bestFit="1" customWidth="1"/>
    <col min="5" max="5" width="4.21875" customWidth="1"/>
    <col min="6" max="6" width="13.77734375" bestFit="1" customWidth="1"/>
    <col min="7" max="7" width="4.21875" customWidth="1"/>
    <col min="8" max="8" width="14.5546875" customWidth="1"/>
    <col min="9" max="9" width="4.21875" customWidth="1"/>
    <col min="10" max="10" width="13.44140625" bestFit="1" customWidth="1"/>
    <col min="11" max="11" width="4.21875" customWidth="1"/>
    <col min="12" max="12" width="12.44140625" bestFit="1" customWidth="1"/>
    <col min="13" max="13" width="11.88671875" bestFit="1" customWidth="1"/>
    <col min="15" max="15" width="10.21875" bestFit="1" customWidth="1"/>
    <col min="16" max="16" width="6.5546875" bestFit="1" customWidth="1"/>
  </cols>
  <sheetData>
    <row r="1" spans="1:16" x14ac:dyDescent="0.3">
      <c r="O1" s="17"/>
      <c r="P1" s="16"/>
    </row>
    <row r="2" spans="1:16" x14ac:dyDescent="0.3">
      <c r="A2" s="2"/>
      <c r="B2" s="2"/>
      <c r="D2" s="8" t="s">
        <v>9</v>
      </c>
      <c r="F2" s="8" t="s">
        <v>27</v>
      </c>
      <c r="H2" s="8" t="s">
        <v>10</v>
      </c>
      <c r="J2" s="8" t="s">
        <v>15</v>
      </c>
      <c r="L2" s="24" t="s">
        <v>8</v>
      </c>
      <c r="M2" s="24"/>
      <c r="O2" s="17"/>
      <c r="P2" s="16"/>
    </row>
    <row r="3" spans="1:16" x14ac:dyDescent="0.3">
      <c r="A3" s="2"/>
      <c r="B3" s="2"/>
      <c r="C3" s="3"/>
      <c r="D3" s="3"/>
      <c r="E3" s="3"/>
      <c r="F3" s="3"/>
      <c r="G3" s="3"/>
      <c r="H3" s="3"/>
      <c r="I3" s="3"/>
      <c r="J3" s="3"/>
      <c r="K3" s="3"/>
      <c r="O3" s="17"/>
      <c r="P3" s="16"/>
    </row>
    <row r="4" spans="1:16" ht="15.6" x14ac:dyDescent="0.3">
      <c r="A4" s="11">
        <v>1</v>
      </c>
      <c r="B4" s="18" t="s">
        <v>22</v>
      </c>
      <c r="C4" s="7"/>
      <c r="D4" s="10"/>
      <c r="E4" s="7"/>
      <c r="F4" s="10">
        <f>'ÖC OB 2021'!N4</f>
        <v>1.0103416587452834</v>
      </c>
      <c r="G4" s="7"/>
      <c r="H4" s="10"/>
      <c r="I4" s="7"/>
      <c r="J4" s="10">
        <f>'ÖC OB 2022'!P4</f>
        <v>1.0556987975561172</v>
      </c>
      <c r="K4" s="20"/>
      <c r="L4" s="14">
        <f>AVERAGE(D4,F4,H4,J4)</f>
        <v>1.0330202281507002</v>
      </c>
      <c r="M4" s="12" t="str">
        <f t="shared" ref="M4:M14" si="0">B4</f>
        <v>Addio</v>
      </c>
      <c r="O4" s="17"/>
      <c r="P4" s="16"/>
    </row>
    <row r="5" spans="1:16" ht="15.6" x14ac:dyDescent="0.3">
      <c r="A5" s="11">
        <v>2</v>
      </c>
      <c r="B5" s="18" t="s">
        <v>25</v>
      </c>
      <c r="C5" s="7"/>
      <c r="D5" s="10"/>
      <c r="E5" s="7"/>
      <c r="F5" s="10">
        <f>'ÖC OB 2021'!N5</f>
        <v>1.1856924237088766</v>
      </c>
      <c r="G5" s="7"/>
      <c r="H5" s="10">
        <f>'Klasszikus 2022'!J5</f>
        <v>1.1150645717616374</v>
      </c>
      <c r="I5" s="7"/>
      <c r="J5" s="10">
        <f>'ÖC OB 2022'!P5</f>
        <v>1.1733938955385279</v>
      </c>
      <c r="K5" s="20"/>
      <c r="L5" s="14">
        <f t="shared" ref="L5:L14" si="1">AVERAGE(D5,F5,H5,J5)</f>
        <v>1.1580502970030138</v>
      </c>
      <c r="M5" s="12" t="str">
        <f t="shared" si="0"/>
        <v>Daruvár</v>
      </c>
      <c r="O5" s="17"/>
      <c r="P5" s="16"/>
    </row>
    <row r="6" spans="1:16" ht="15.6" x14ac:dyDescent="0.3">
      <c r="A6" s="11">
        <v>3</v>
      </c>
      <c r="B6" s="18" t="s">
        <v>18</v>
      </c>
      <c r="C6" s="7"/>
      <c r="D6" s="10"/>
      <c r="E6" s="7"/>
      <c r="F6" s="10"/>
      <c r="G6" s="7"/>
      <c r="H6" s="10">
        <f>'Klasszikus 2022'!J6</f>
        <v>0.88270148040105978</v>
      </c>
      <c r="I6" s="7"/>
      <c r="J6" s="10">
        <f>'ÖC OB 2022'!P6</f>
        <v>0.89852139004205134</v>
      </c>
      <c r="K6" s="20"/>
      <c r="L6" s="14">
        <f t="shared" si="1"/>
        <v>0.8906114352215555</v>
      </c>
      <c r="M6" s="12" t="str">
        <f t="shared" si="0"/>
        <v>Elena</v>
      </c>
      <c r="O6" s="17"/>
      <c r="P6" s="16"/>
    </row>
    <row r="7" spans="1:16" ht="15.6" x14ac:dyDescent="0.3">
      <c r="A7" s="11">
        <v>4</v>
      </c>
      <c r="B7" s="18" t="s">
        <v>23</v>
      </c>
      <c r="C7" s="7"/>
      <c r="D7" s="10">
        <f>'Klasszikus 2021'!N7</f>
        <v>0.94036022752615389</v>
      </c>
      <c r="E7" s="7"/>
      <c r="F7" s="10">
        <f>'ÖC OB 2021'!N7</f>
        <v>0.89764842000237655</v>
      </c>
      <c r="G7" s="7"/>
      <c r="H7" s="10">
        <f>'Klasszikus 2022'!J7</f>
        <v>0.92269712324939057</v>
      </c>
      <c r="I7" s="7"/>
      <c r="J7" s="10">
        <f>'ÖC OB 2022'!P7</f>
        <v>0.92147066565698166</v>
      </c>
      <c r="K7" s="20"/>
      <c r="L7" s="14">
        <f t="shared" si="1"/>
        <v>0.92054410910872575</v>
      </c>
      <c r="M7" s="12" t="str">
        <f t="shared" si="0"/>
        <v>Ellinore</v>
      </c>
      <c r="O7" s="17"/>
      <c r="P7" s="16"/>
    </row>
    <row r="8" spans="1:16" ht="15.6" x14ac:dyDescent="0.3">
      <c r="A8" s="11">
        <v>5</v>
      </c>
      <c r="B8" s="18" t="s">
        <v>24</v>
      </c>
      <c r="C8" s="7"/>
      <c r="D8" s="10"/>
      <c r="E8" s="7"/>
      <c r="F8" s="10"/>
      <c r="G8" s="7"/>
      <c r="H8" s="10">
        <f>'Klasszikus 2022'!J8</f>
        <v>1.0837002394879023</v>
      </c>
      <c r="I8" s="7"/>
      <c r="J8" s="10">
        <f>'ÖC OB 2022'!P8</f>
        <v>1.1309474114770102</v>
      </c>
      <c r="K8" s="20"/>
      <c r="L8" s="14">
        <f t="shared" si="1"/>
        <v>1.1073238254824562</v>
      </c>
      <c r="M8" s="12" t="str">
        <f t="shared" si="0"/>
        <v>Erida</v>
      </c>
      <c r="O8" s="17"/>
      <c r="P8" s="16"/>
    </row>
    <row r="9" spans="1:16" ht="15.6" x14ac:dyDescent="0.3">
      <c r="A9" s="11">
        <v>6</v>
      </c>
      <c r="B9" s="18" t="s">
        <v>20</v>
      </c>
      <c r="C9" s="7"/>
      <c r="D9" s="10"/>
      <c r="E9" s="7"/>
      <c r="F9" s="10">
        <f>'ÖC OB 2021'!N9</f>
        <v>0.93266851974664178</v>
      </c>
      <c r="G9" s="7"/>
      <c r="H9" s="10">
        <f>'Klasszikus 2022'!J9</f>
        <v>0.89760598482598197</v>
      </c>
      <c r="I9" s="7"/>
      <c r="J9" s="10">
        <f>'ÖC OB 2022'!P9</f>
        <v>0.9535695636689534</v>
      </c>
      <c r="K9" s="20"/>
      <c r="L9" s="14">
        <f t="shared" si="1"/>
        <v>0.92794802274719235</v>
      </c>
      <c r="M9" s="12" t="str">
        <f t="shared" si="0"/>
        <v>Glória</v>
      </c>
      <c r="O9" s="17"/>
      <c r="P9" s="16"/>
    </row>
    <row r="10" spans="1:16" ht="15.6" x14ac:dyDescent="0.3">
      <c r="A10" s="11">
        <v>7</v>
      </c>
      <c r="B10" s="18" t="s">
        <v>16</v>
      </c>
      <c r="C10" s="7"/>
      <c r="D10" s="10"/>
      <c r="E10" s="7"/>
      <c r="F10" s="10">
        <f>'ÖC OB 2021'!N10</f>
        <v>0.95239461499236844</v>
      </c>
      <c r="G10" s="7"/>
      <c r="H10" s="10"/>
      <c r="I10" s="7"/>
      <c r="J10" s="10">
        <f>'ÖC OB 2022'!P10</f>
        <v>0.89152095706167211</v>
      </c>
      <c r="K10" s="20"/>
      <c r="L10" s="14">
        <f t="shared" si="1"/>
        <v>0.92195778602702028</v>
      </c>
      <c r="M10" s="12" t="str">
        <f t="shared" si="0"/>
        <v>Kishamis</v>
      </c>
      <c r="O10" s="17"/>
      <c r="P10" s="16"/>
    </row>
    <row r="11" spans="1:16" ht="15.6" x14ac:dyDescent="0.3">
      <c r="A11" s="11">
        <v>8</v>
      </c>
      <c r="B11" s="18" t="s">
        <v>21</v>
      </c>
      <c r="C11" s="7"/>
      <c r="D11" s="10"/>
      <c r="E11" s="7"/>
      <c r="F11" s="10">
        <f>'ÖC OB 2021'!N11</f>
        <v>1.0203378618512402</v>
      </c>
      <c r="G11" s="7"/>
      <c r="H11" s="10"/>
      <c r="I11" s="7"/>
      <c r="J11" s="10">
        <f>'ÖC OB 2022'!P11</f>
        <v>0.97067713102546949</v>
      </c>
      <c r="K11" s="20"/>
      <c r="L11" s="14">
        <f t="shared" si="1"/>
        <v>0.99550749643835479</v>
      </c>
      <c r="M11" s="12" t="str">
        <f t="shared" si="0"/>
        <v>Losta</v>
      </c>
      <c r="O11" s="17"/>
      <c r="P11" s="16"/>
    </row>
    <row r="12" spans="1:16" ht="15.6" x14ac:dyDescent="0.3">
      <c r="A12" s="11">
        <v>9</v>
      </c>
      <c r="B12" s="18" t="s">
        <v>26</v>
      </c>
      <c r="C12" s="7"/>
      <c r="D12" s="10">
        <f>'Klasszikus 2021'!N12</f>
        <v>1.0900469374211172</v>
      </c>
      <c r="E12" s="7"/>
      <c r="F12" s="10"/>
      <c r="G12" s="7"/>
      <c r="H12" s="10">
        <f>'Klasszikus 2022'!J12</f>
        <v>1.0982306002740276</v>
      </c>
      <c r="I12" s="7"/>
      <c r="J12" s="10">
        <f>'ÖC OB 2022'!P12</f>
        <v>1.1237727083504323</v>
      </c>
      <c r="K12" s="20"/>
      <c r="L12" s="14">
        <f t="shared" si="1"/>
        <v>1.1040167486818591</v>
      </c>
      <c r="M12" s="12" t="str">
        <f t="shared" si="0"/>
        <v>Tabu</v>
      </c>
      <c r="O12" s="17"/>
      <c r="P12" s="16"/>
    </row>
    <row r="13" spans="1:16" ht="15.6" x14ac:dyDescent="0.3">
      <c r="A13" s="11">
        <v>10</v>
      </c>
      <c r="B13" s="18" t="s">
        <v>17</v>
      </c>
      <c r="C13" s="7"/>
      <c r="D13" s="10"/>
      <c r="E13" s="7"/>
      <c r="F13" s="10">
        <f>'ÖC OB 2021'!N13</f>
        <v>0.98733449135406137</v>
      </c>
      <c r="G13" s="7"/>
      <c r="H13" s="10"/>
      <c r="I13" s="7"/>
      <c r="J13" s="10">
        <f>'ÖC OB 2022'!P13</f>
        <v>0.96180911887961751</v>
      </c>
      <c r="K13" s="20"/>
      <c r="L13" s="14">
        <f t="shared" si="1"/>
        <v>0.9745718051168395</v>
      </c>
      <c r="M13" s="12" t="str">
        <f t="shared" si="0"/>
        <v>Talizmán</v>
      </c>
      <c r="O13" s="17"/>
      <c r="P13" s="16"/>
    </row>
    <row r="14" spans="1:16" ht="15.6" x14ac:dyDescent="0.3">
      <c r="A14" s="11">
        <v>11</v>
      </c>
      <c r="B14" s="18" t="s">
        <v>19</v>
      </c>
      <c r="C14" s="7"/>
      <c r="D14" s="10">
        <f>'Klasszikus 2021'!N14</f>
        <v>0.98760222253695207</v>
      </c>
      <c r="E14" s="7"/>
      <c r="F14" s="10">
        <f>'ÖC OB 2021'!N14</f>
        <v>1.0302501783414022</v>
      </c>
      <c r="G14" s="7"/>
      <c r="H14" s="10"/>
      <c r="I14" s="7"/>
      <c r="J14" s="10">
        <f>'ÖC OB 2022'!P14</f>
        <v>0.98496989869822249</v>
      </c>
      <c r="K14" s="20"/>
      <c r="L14" s="14">
        <f t="shared" si="1"/>
        <v>1.0009407665255254</v>
      </c>
      <c r="M14" s="12" t="str">
        <f t="shared" si="0"/>
        <v>Tramontana</v>
      </c>
      <c r="O14" s="17"/>
      <c r="P14" s="16"/>
    </row>
    <row r="15" spans="1:16" x14ac:dyDescent="0.3">
      <c r="C15" s="1"/>
      <c r="D15" s="1"/>
      <c r="E15" s="1"/>
      <c r="F15" s="1"/>
      <c r="G15" s="1"/>
      <c r="H15" s="1"/>
      <c r="I15" s="1"/>
      <c r="J15" s="1"/>
      <c r="K15" s="1"/>
      <c r="O15" s="17"/>
      <c r="P15" s="16"/>
    </row>
    <row r="16" spans="1:16" x14ac:dyDescent="0.3">
      <c r="B16" s="2"/>
      <c r="C16" s="4"/>
      <c r="D16" s="13"/>
      <c r="E16" s="4"/>
      <c r="F16" s="13"/>
      <c r="G16" s="4"/>
      <c r="H16" s="13"/>
      <c r="I16" s="4"/>
      <c r="J16" s="22" t="s">
        <v>11</v>
      </c>
      <c r="K16" s="4"/>
      <c r="L16" s="21">
        <f>AVERAGE(L4:L14)</f>
        <v>1.003135683682113</v>
      </c>
      <c r="O16" s="17"/>
      <c r="P16" s="16"/>
    </row>
    <row r="17" spans="4:16" x14ac:dyDescent="0.3">
      <c r="J17" s="22" t="s">
        <v>12</v>
      </c>
      <c r="L17" s="21">
        <f>_xlfn.STDEV.P(L4:L14)</f>
        <v>8.4492492271681832E-2</v>
      </c>
      <c r="O17" s="17"/>
      <c r="P17" s="16"/>
    </row>
    <row r="18" spans="4:16" x14ac:dyDescent="0.3">
      <c r="J18" s="23" t="s">
        <v>13</v>
      </c>
      <c r="L18" s="21">
        <f>MIN(L4:L14)</f>
        <v>0.8906114352215555</v>
      </c>
      <c r="O18" s="17"/>
      <c r="P18" s="16"/>
    </row>
    <row r="19" spans="4:16" x14ac:dyDescent="0.3">
      <c r="J19" s="23" t="s">
        <v>14</v>
      </c>
      <c r="L19" s="21">
        <f>MAX(L4:L14)</f>
        <v>1.1580502970030138</v>
      </c>
      <c r="O19" s="17"/>
      <c r="P19" s="16"/>
    </row>
    <row r="20" spans="4:16" x14ac:dyDescent="0.3">
      <c r="O20" s="17"/>
      <c r="P20" s="16"/>
    </row>
    <row r="21" spans="4:16" x14ac:dyDescent="0.3">
      <c r="D21" s="16"/>
      <c r="O21" s="17"/>
      <c r="P21" s="16"/>
    </row>
    <row r="22" spans="4:16" x14ac:dyDescent="0.3">
      <c r="D22" s="16"/>
    </row>
    <row r="23" spans="4:16" x14ac:dyDescent="0.3">
      <c r="D23" s="16"/>
      <c r="O23" s="15"/>
    </row>
    <row r="24" spans="4:16" x14ac:dyDescent="0.3">
      <c r="D24" s="16"/>
      <c r="O24" s="15"/>
    </row>
    <row r="25" spans="4:16" x14ac:dyDescent="0.3">
      <c r="D25" s="16"/>
    </row>
    <row r="26" spans="4:16" x14ac:dyDescent="0.3">
      <c r="D26" s="16"/>
    </row>
    <row r="27" spans="4:16" x14ac:dyDescent="0.3">
      <c r="D27" s="16"/>
    </row>
    <row r="28" spans="4:16" x14ac:dyDescent="0.3">
      <c r="D28" s="16"/>
    </row>
    <row r="29" spans="4:16" x14ac:dyDescent="0.3">
      <c r="D29" s="16"/>
    </row>
    <row r="30" spans="4:16" x14ac:dyDescent="0.3">
      <c r="D30" s="16"/>
    </row>
    <row r="31" spans="4:16" x14ac:dyDescent="0.3">
      <c r="D31" s="16"/>
    </row>
    <row r="32" spans="4:16" x14ac:dyDescent="0.3">
      <c r="D32" s="16"/>
    </row>
    <row r="33" spans="4:4" x14ac:dyDescent="0.3">
      <c r="D33" s="16"/>
    </row>
    <row r="34" spans="4:4" x14ac:dyDescent="0.3">
      <c r="D34" s="16"/>
    </row>
    <row r="35" spans="4:4" x14ac:dyDescent="0.3">
      <c r="D35" s="16"/>
    </row>
    <row r="36" spans="4:4" x14ac:dyDescent="0.3">
      <c r="D36" s="16"/>
    </row>
    <row r="37" spans="4:4" x14ac:dyDescent="0.3">
      <c r="D37" s="16"/>
    </row>
    <row r="38" spans="4:4" x14ac:dyDescent="0.3">
      <c r="D38" s="16"/>
    </row>
    <row r="39" spans="4:4" x14ac:dyDescent="0.3">
      <c r="D39" s="16"/>
    </row>
    <row r="40" spans="4:4" x14ac:dyDescent="0.3">
      <c r="D40" s="16"/>
    </row>
    <row r="41" spans="4:4" x14ac:dyDescent="0.3">
      <c r="D41" s="16"/>
    </row>
    <row r="42" spans="4:4" x14ac:dyDescent="0.3">
      <c r="D42" s="16"/>
    </row>
    <row r="43" spans="4:4" x14ac:dyDescent="0.3">
      <c r="D43" s="16"/>
    </row>
    <row r="44" spans="4:4" x14ac:dyDescent="0.3">
      <c r="D44" s="16"/>
    </row>
    <row r="45" spans="4:4" x14ac:dyDescent="0.3">
      <c r="D45" s="16"/>
    </row>
    <row r="46" spans="4:4" x14ac:dyDescent="0.3">
      <c r="D46" s="16"/>
    </row>
  </sheetData>
  <sheetProtection algorithmName="SHA-512" hashValue="xWcJ3qsFzrB+IvpDIGxNK8+PCvy6ALrgi9RQdndA1Ap66QlHxyBcca34jlpH4h4PiJTxdKAGhM3+TTkI4q9oDg==" saltValue="Dv3wHEWfptKYnA29hq3pmg==" spinCount="100000" sheet="1" objects="1" scenarios="1" sort="0" autoFilter="0" pivotTables="0"/>
  <sortState xmlns:xlrd2="http://schemas.microsoft.com/office/spreadsheetml/2017/richdata2" ref="A4:B14">
    <sortCondition ref="B4:B14"/>
  </sortState>
  <mergeCells count="1">
    <mergeCell ref="L2:M2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1ED1C-F355-4449-8211-F1B730689957}">
  <dimension ref="A2:O16"/>
  <sheetViews>
    <sheetView workbookViewId="0">
      <selection activeCell="F26" sqref="F26"/>
    </sheetView>
  </sheetViews>
  <sheetFormatPr defaultRowHeight="14.4" x14ac:dyDescent="0.3"/>
  <cols>
    <col min="1" max="1" width="3" bestFit="1" customWidth="1"/>
    <col min="2" max="2" width="11.88671875" bestFit="1" customWidth="1"/>
    <col min="3" max="3" width="8.5546875" customWidth="1"/>
    <col min="4" max="4" width="7.77734375" customWidth="1"/>
    <col min="5" max="5" width="8.33203125" customWidth="1"/>
    <col min="6" max="6" width="8" customWidth="1"/>
    <col min="7" max="7" width="8.33203125" customWidth="1"/>
    <col min="8" max="8" width="8" customWidth="1"/>
    <col min="9" max="9" width="9" customWidth="1"/>
    <col min="10" max="11" width="7.5546875" customWidth="1"/>
    <col min="12" max="12" width="12.44140625" bestFit="1" customWidth="1"/>
    <col min="13" max="13" width="3.21875" customWidth="1"/>
    <col min="14" max="14" width="12.44140625" bestFit="1" customWidth="1"/>
    <col min="15" max="15" width="11.6640625" bestFit="1" customWidth="1"/>
  </cols>
  <sheetData>
    <row r="2" spans="1:15" x14ac:dyDescent="0.3">
      <c r="A2" s="2"/>
      <c r="B2" s="2"/>
      <c r="C2" s="8" t="s">
        <v>0</v>
      </c>
      <c r="D2" s="9" t="s">
        <v>7</v>
      </c>
      <c r="E2" s="8" t="s">
        <v>1</v>
      </c>
      <c r="F2" s="9" t="s">
        <v>7</v>
      </c>
      <c r="G2" s="8" t="s">
        <v>2</v>
      </c>
      <c r="H2" s="9" t="s">
        <v>7</v>
      </c>
      <c r="I2" s="8" t="s">
        <v>3</v>
      </c>
      <c r="J2" s="9" t="s">
        <v>7</v>
      </c>
      <c r="K2" s="8" t="s">
        <v>4</v>
      </c>
      <c r="L2" s="9" t="s">
        <v>7</v>
      </c>
      <c r="N2" s="24" t="s">
        <v>8</v>
      </c>
      <c r="O2" s="24"/>
    </row>
    <row r="3" spans="1:15" x14ac:dyDescent="0.3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5" ht="15" x14ac:dyDescent="0.3">
      <c r="A4" s="11">
        <v>1</v>
      </c>
      <c r="B4" s="18" t="s">
        <v>22</v>
      </c>
      <c r="C4" s="7"/>
      <c r="D4" s="10"/>
      <c r="E4" s="7"/>
      <c r="F4" s="10"/>
      <c r="G4" s="7"/>
      <c r="H4" s="10"/>
      <c r="I4" s="7"/>
      <c r="J4" s="10"/>
      <c r="K4" s="7"/>
      <c r="L4" s="10"/>
      <c r="M4" s="5"/>
      <c r="N4" s="6"/>
      <c r="O4" s="12" t="str">
        <f t="shared" ref="O4:O14" si="0">B4</f>
        <v>Addio</v>
      </c>
    </row>
    <row r="5" spans="1:15" ht="15" x14ac:dyDescent="0.3">
      <c r="A5" s="11">
        <v>2</v>
      </c>
      <c r="B5" s="18" t="s">
        <v>25</v>
      </c>
      <c r="C5" s="7"/>
      <c r="D5" s="10"/>
      <c r="E5" s="7"/>
      <c r="F5" s="10"/>
      <c r="G5" s="7"/>
      <c r="H5" s="10"/>
      <c r="I5" s="7"/>
      <c r="J5" s="10"/>
      <c r="K5" s="7"/>
      <c r="L5" s="10"/>
      <c r="M5" s="5"/>
      <c r="N5" s="6"/>
      <c r="O5" s="12" t="str">
        <f t="shared" si="0"/>
        <v>Daruvár</v>
      </c>
    </row>
    <row r="6" spans="1:15" ht="15" x14ac:dyDescent="0.3">
      <c r="A6" s="11">
        <v>3</v>
      </c>
      <c r="B6" s="18" t="s">
        <v>18</v>
      </c>
      <c r="C6" s="7"/>
      <c r="D6" s="10"/>
      <c r="E6" s="7"/>
      <c r="F6" s="10"/>
      <c r="G6" s="7"/>
      <c r="H6" s="10"/>
      <c r="I6" s="7"/>
      <c r="J6" s="10"/>
      <c r="K6" s="7"/>
      <c r="L6" s="10"/>
      <c r="M6" s="5"/>
      <c r="N6" s="6"/>
      <c r="O6" s="12" t="str">
        <f t="shared" si="0"/>
        <v>Elena</v>
      </c>
    </row>
    <row r="7" spans="1:15" ht="15" x14ac:dyDescent="0.3">
      <c r="A7" s="11">
        <v>4</v>
      </c>
      <c r="B7" s="18" t="s">
        <v>23</v>
      </c>
      <c r="C7" s="7">
        <v>3.1342592592592596E-2</v>
      </c>
      <c r="D7" s="10">
        <f t="shared" ref="D7:D14" si="1">C7/C$16</f>
        <v>0.8840043525571275</v>
      </c>
      <c r="E7" s="7">
        <v>3.6273148148148145E-2</v>
      </c>
      <c r="F7" s="10">
        <f t="shared" ref="F7:F14" si="2">E7/E$16</f>
        <v>0.9234849228955897</v>
      </c>
      <c r="G7" s="7">
        <v>4.2708333333333327E-2</v>
      </c>
      <c r="H7" s="10">
        <f t="shared" ref="H7:H14" si="3">G7/G$16</f>
        <v>0.95315997933528496</v>
      </c>
      <c r="I7" s="7">
        <v>2.7488425925925927E-2</v>
      </c>
      <c r="J7" s="10">
        <f t="shared" ref="J7:J14" si="4">I7/I$16</f>
        <v>0.91486902927580904</v>
      </c>
      <c r="K7" s="7">
        <v>3.3217592592592597E-2</v>
      </c>
      <c r="L7" s="10">
        <f t="shared" ref="L7:L14" si="5">K7/K$16</f>
        <v>1.0262828535669588</v>
      </c>
      <c r="M7" s="5"/>
      <c r="N7" s="6">
        <f t="shared" ref="N7:N14" si="6">AVERAGE(D7,F7,H7,J7,L7)</f>
        <v>0.94036022752615389</v>
      </c>
      <c r="O7" s="12" t="str">
        <f t="shared" si="0"/>
        <v>Ellinore</v>
      </c>
    </row>
    <row r="8" spans="1:15" ht="15" x14ac:dyDescent="0.3">
      <c r="A8" s="11">
        <v>5</v>
      </c>
      <c r="B8" s="18" t="s">
        <v>24</v>
      </c>
      <c r="C8" s="7"/>
      <c r="D8" s="10"/>
      <c r="E8" s="7"/>
      <c r="F8" s="10"/>
      <c r="G8" s="7"/>
      <c r="H8" s="10"/>
      <c r="I8" s="7"/>
      <c r="J8" s="10"/>
      <c r="K8" s="7"/>
      <c r="L8" s="10"/>
      <c r="M8" s="5"/>
      <c r="N8" s="6"/>
      <c r="O8" s="12" t="str">
        <f t="shared" si="0"/>
        <v>Erida</v>
      </c>
    </row>
    <row r="9" spans="1:15" ht="15" x14ac:dyDescent="0.3">
      <c r="A9" s="11">
        <v>6</v>
      </c>
      <c r="B9" s="18" t="s">
        <v>20</v>
      </c>
      <c r="C9" s="7"/>
      <c r="D9" s="10"/>
      <c r="E9" s="7"/>
      <c r="F9" s="10"/>
      <c r="G9" s="7"/>
      <c r="H9" s="10"/>
      <c r="I9" s="7"/>
      <c r="J9" s="10"/>
      <c r="K9" s="7"/>
      <c r="L9" s="10"/>
      <c r="M9" s="5"/>
      <c r="N9" s="6"/>
      <c r="O9" s="12" t="str">
        <f t="shared" si="0"/>
        <v>Glória</v>
      </c>
    </row>
    <row r="10" spans="1:15" ht="15" x14ac:dyDescent="0.3">
      <c r="A10" s="11">
        <v>7</v>
      </c>
      <c r="B10" s="18" t="s">
        <v>16</v>
      </c>
      <c r="C10" s="7"/>
      <c r="D10" s="10"/>
      <c r="E10" s="7"/>
      <c r="F10" s="10"/>
      <c r="G10" s="7"/>
      <c r="H10" s="10"/>
      <c r="I10" s="7"/>
      <c r="J10" s="10"/>
      <c r="K10" s="7"/>
      <c r="L10" s="10"/>
      <c r="M10" s="5"/>
      <c r="N10" s="6"/>
      <c r="O10" s="12" t="str">
        <f t="shared" si="0"/>
        <v>Kishamis</v>
      </c>
    </row>
    <row r="11" spans="1:15" ht="15" x14ac:dyDescent="0.3">
      <c r="A11" s="11">
        <v>8</v>
      </c>
      <c r="B11" s="18" t="s">
        <v>21</v>
      </c>
      <c r="C11" s="7"/>
      <c r="D11" s="10"/>
      <c r="E11" s="7"/>
      <c r="F11" s="10"/>
      <c r="G11" s="7"/>
      <c r="H11" s="10"/>
      <c r="I11" s="7"/>
      <c r="J11" s="10"/>
      <c r="K11" s="7"/>
      <c r="L11" s="10"/>
      <c r="M11" s="5"/>
      <c r="N11" s="6"/>
      <c r="O11" s="12" t="str">
        <f t="shared" si="0"/>
        <v>Losta</v>
      </c>
    </row>
    <row r="12" spans="1:15" ht="15" x14ac:dyDescent="0.3">
      <c r="A12" s="11">
        <v>9</v>
      </c>
      <c r="B12" s="18" t="s">
        <v>26</v>
      </c>
      <c r="C12" s="7">
        <v>3.7951388888888889E-2</v>
      </c>
      <c r="D12" s="10">
        <f t="shared" si="1"/>
        <v>1.0704026115342766</v>
      </c>
      <c r="E12" s="7">
        <v>4.1493055555555554E-2</v>
      </c>
      <c r="F12" s="10">
        <f t="shared" si="2"/>
        <v>1.0563795304979864</v>
      </c>
      <c r="G12" s="7">
        <v>5.0173611111111106E-2</v>
      </c>
      <c r="H12" s="10">
        <f t="shared" si="3"/>
        <v>1.1197692440158429</v>
      </c>
      <c r="I12" s="7">
        <v>3.3460648148148149E-2</v>
      </c>
      <c r="J12" s="10">
        <f t="shared" si="4"/>
        <v>1.1136363636363638</v>
      </c>
      <c r="K12" s="7"/>
      <c r="L12" s="10"/>
      <c r="M12" s="5"/>
      <c r="N12" s="6">
        <f t="shared" si="6"/>
        <v>1.0900469374211172</v>
      </c>
      <c r="O12" s="12" t="str">
        <f t="shared" si="0"/>
        <v>Tabu</v>
      </c>
    </row>
    <row r="13" spans="1:15" ht="15" x14ac:dyDescent="0.3">
      <c r="A13" s="11">
        <v>10</v>
      </c>
      <c r="B13" s="18" t="s">
        <v>17</v>
      </c>
      <c r="C13" s="7"/>
      <c r="D13" s="10"/>
      <c r="E13" s="7"/>
      <c r="F13" s="10"/>
      <c r="G13" s="7"/>
      <c r="H13" s="10"/>
      <c r="I13" s="7"/>
      <c r="J13" s="10"/>
      <c r="K13" s="7"/>
      <c r="L13" s="10"/>
      <c r="M13" s="5"/>
      <c r="N13" s="6"/>
      <c r="O13" s="12" t="str">
        <f t="shared" si="0"/>
        <v>Talizmán</v>
      </c>
    </row>
    <row r="14" spans="1:15" ht="15" x14ac:dyDescent="0.3">
      <c r="A14" s="11">
        <v>11</v>
      </c>
      <c r="B14" s="18" t="s">
        <v>19</v>
      </c>
      <c r="C14" s="7">
        <v>3.7071759259259256E-2</v>
      </c>
      <c r="D14" s="10">
        <f t="shared" si="1"/>
        <v>1.0455930359085963</v>
      </c>
      <c r="E14" s="7">
        <v>4.0069444444444442E-2</v>
      </c>
      <c r="F14" s="10">
        <f t="shared" si="2"/>
        <v>1.0201355466064237</v>
      </c>
      <c r="G14" s="7">
        <v>4.1539351851851855E-2</v>
      </c>
      <c r="H14" s="10">
        <f t="shared" si="3"/>
        <v>0.92707077664887216</v>
      </c>
      <c r="I14" s="7">
        <v>2.9189814814814811E-2</v>
      </c>
      <c r="J14" s="10">
        <f t="shared" si="4"/>
        <v>0.97149460708782742</v>
      </c>
      <c r="K14" s="7">
        <v>3.1516203703703706E-2</v>
      </c>
      <c r="L14" s="10">
        <f t="shared" si="5"/>
        <v>0.9737171464330413</v>
      </c>
      <c r="M14" s="5"/>
      <c r="N14" s="6">
        <f t="shared" si="6"/>
        <v>0.98760222253695207</v>
      </c>
      <c r="O14" s="12" t="str">
        <f t="shared" si="0"/>
        <v>Tramontana</v>
      </c>
    </row>
    <row r="15" spans="1:15" x14ac:dyDescent="0.3">
      <c r="C15" s="1"/>
      <c r="D15" s="1"/>
      <c r="E15" s="1"/>
      <c r="F15" s="1"/>
      <c r="G15" s="1"/>
      <c r="H15" s="1"/>
      <c r="I15" s="1"/>
      <c r="J15" s="1"/>
      <c r="K15" s="1"/>
      <c r="L15" s="1"/>
      <c r="M15" s="5"/>
    </row>
    <row r="16" spans="1:15" x14ac:dyDescent="0.3">
      <c r="B16" s="2" t="s">
        <v>6</v>
      </c>
      <c r="C16" s="4">
        <f>AVERAGE(C4:C14)</f>
        <v>3.5455246913580242E-2</v>
      </c>
      <c r="D16" s="4"/>
      <c r="E16" s="4">
        <f t="shared" ref="E16:K16" si="7">AVERAGE(E4:E14)</f>
        <v>3.9278549382716049E-2</v>
      </c>
      <c r="F16" s="4"/>
      <c r="G16" s="4">
        <f>AVERAGE(G4:G14)</f>
        <v>4.4807098765432096E-2</v>
      </c>
      <c r="H16" s="4"/>
      <c r="I16" s="4">
        <f>AVERAGE(I4:I14)</f>
        <v>3.0046296296296293E-2</v>
      </c>
      <c r="J16" s="4"/>
      <c r="K16" s="4">
        <f t="shared" si="7"/>
        <v>3.2366898148148152E-2</v>
      </c>
      <c r="L16" s="4"/>
      <c r="M16" s="5"/>
    </row>
  </sheetData>
  <sortState xmlns:xlrd2="http://schemas.microsoft.com/office/spreadsheetml/2017/richdata2" ref="A4:L14">
    <sortCondition ref="B4:B14"/>
  </sortState>
  <mergeCells count="1">
    <mergeCell ref="N2:O2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4539D-7F75-470D-AF12-DCEFF5501E74}">
  <dimension ref="A2:O16"/>
  <sheetViews>
    <sheetView workbookViewId="0"/>
  </sheetViews>
  <sheetFormatPr defaultRowHeight="14.4" x14ac:dyDescent="0.3"/>
  <cols>
    <col min="1" max="1" width="3" bestFit="1" customWidth="1"/>
    <col min="2" max="2" width="11.88671875" bestFit="1" customWidth="1"/>
    <col min="3" max="3" width="8.5546875" customWidth="1"/>
    <col min="4" max="4" width="7.77734375" customWidth="1"/>
    <col min="5" max="5" width="8.33203125" customWidth="1"/>
    <col min="6" max="6" width="8" customWidth="1"/>
    <col min="7" max="7" width="8.33203125" customWidth="1"/>
    <col min="8" max="8" width="8" customWidth="1"/>
    <col min="9" max="9" width="9" customWidth="1"/>
    <col min="10" max="11" width="7.5546875" customWidth="1"/>
    <col min="12" max="12" width="12.44140625" bestFit="1" customWidth="1"/>
    <col min="13" max="13" width="3.21875" customWidth="1"/>
    <col min="14" max="14" width="12.44140625" bestFit="1" customWidth="1"/>
    <col min="15" max="15" width="11.6640625" bestFit="1" customWidth="1"/>
  </cols>
  <sheetData>
    <row r="2" spans="1:15" x14ac:dyDescent="0.3">
      <c r="A2" s="2"/>
      <c r="B2" s="2"/>
      <c r="C2" s="8" t="s">
        <v>0</v>
      </c>
      <c r="D2" s="9" t="s">
        <v>7</v>
      </c>
      <c r="E2" s="8" t="s">
        <v>1</v>
      </c>
      <c r="F2" s="9" t="s">
        <v>7</v>
      </c>
      <c r="G2" s="8" t="s">
        <v>2</v>
      </c>
      <c r="H2" s="9" t="s">
        <v>7</v>
      </c>
      <c r="I2" s="8" t="s">
        <v>3</v>
      </c>
      <c r="J2" s="9" t="s">
        <v>7</v>
      </c>
      <c r="K2" s="8" t="s">
        <v>4</v>
      </c>
      <c r="L2" s="9" t="s">
        <v>7</v>
      </c>
      <c r="N2" s="24" t="s">
        <v>8</v>
      </c>
      <c r="O2" s="24"/>
    </row>
    <row r="3" spans="1:15" x14ac:dyDescent="0.3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5" ht="15" x14ac:dyDescent="0.3">
      <c r="A4" s="11">
        <v>1</v>
      </c>
      <c r="B4" s="18" t="s">
        <v>22</v>
      </c>
      <c r="C4" s="7">
        <v>5.9143518518518519E-2</v>
      </c>
      <c r="D4" s="10">
        <f>C4/C$16</f>
        <v>0.96127489183306025</v>
      </c>
      <c r="E4" s="7">
        <v>5.4664351851851846E-2</v>
      </c>
      <c r="F4" s="10">
        <f t="shared" ref="F4:F14" si="0">E4/E$16</f>
        <v>1.0559499189536636</v>
      </c>
      <c r="G4" s="7">
        <v>3.3506944444444443E-2</v>
      </c>
      <c r="H4" s="10">
        <f t="shared" ref="H4:H5" si="1">G4/G$16</f>
        <v>1.0161906015532447</v>
      </c>
      <c r="I4" s="7">
        <v>3.7685185185185183E-2</v>
      </c>
      <c r="J4" s="10">
        <f t="shared" ref="J4" si="2">I4/I$16</f>
        <v>0.99502313804243425</v>
      </c>
      <c r="K4" s="7">
        <v>4.943287037037037E-2</v>
      </c>
      <c r="L4" s="10">
        <f t="shared" ref="L4:L5" si="3">K4/K$16</f>
        <v>1.023269743344015</v>
      </c>
      <c r="M4" s="5"/>
      <c r="N4" s="6">
        <f t="shared" ref="N4:N5" si="4">AVERAGE(D4,F4,H4,J4,L4)</f>
        <v>1.0103416587452834</v>
      </c>
      <c r="O4" s="12" t="str">
        <f t="shared" ref="O4:O14" si="5">B4</f>
        <v>Addio</v>
      </c>
    </row>
    <row r="5" spans="1:15" ht="15" x14ac:dyDescent="0.3">
      <c r="A5" s="11">
        <v>2</v>
      </c>
      <c r="B5" s="18" t="s">
        <v>25</v>
      </c>
      <c r="C5" s="7">
        <v>7.3923611111111107E-2</v>
      </c>
      <c r="D5" s="10">
        <f t="shared" ref="D5:D14" si="6">C5/C$16</f>
        <v>1.2014995565827309</v>
      </c>
      <c r="E5" s="7">
        <v>6.1319444444444447E-2</v>
      </c>
      <c r="F5" s="10">
        <f t="shared" si="0"/>
        <v>1.1845061762897546</v>
      </c>
      <c r="G5" s="7">
        <v>3.9016203703703699E-2</v>
      </c>
      <c r="H5" s="10">
        <f t="shared" si="1"/>
        <v>1.1832740994252116</v>
      </c>
      <c r="I5" s="7"/>
      <c r="J5" s="10"/>
      <c r="K5" s="7">
        <v>5.6689814814814811E-2</v>
      </c>
      <c r="L5" s="10">
        <f t="shared" si="3"/>
        <v>1.1734898625378096</v>
      </c>
      <c r="M5" s="5"/>
      <c r="N5" s="6">
        <f t="shared" si="4"/>
        <v>1.1856924237088766</v>
      </c>
      <c r="O5" s="12" t="str">
        <f t="shared" si="5"/>
        <v>Daruvár</v>
      </c>
    </row>
    <row r="6" spans="1:15" ht="15" x14ac:dyDescent="0.3">
      <c r="A6" s="11">
        <v>3</v>
      </c>
      <c r="B6" s="18" t="s">
        <v>18</v>
      </c>
      <c r="C6" s="7"/>
      <c r="D6" s="10"/>
      <c r="E6" s="7"/>
      <c r="F6" s="10"/>
      <c r="G6" s="7"/>
      <c r="H6" s="10"/>
      <c r="I6" s="7"/>
      <c r="J6" s="10"/>
      <c r="K6" s="7"/>
      <c r="L6" s="10"/>
      <c r="M6" s="5"/>
      <c r="N6" s="6"/>
      <c r="O6" s="12" t="str">
        <f t="shared" si="5"/>
        <v>Elena</v>
      </c>
    </row>
    <row r="7" spans="1:15" ht="15" x14ac:dyDescent="0.3">
      <c r="A7" s="11">
        <v>4</v>
      </c>
      <c r="B7" s="18" t="s">
        <v>23</v>
      </c>
      <c r="C7" s="7"/>
      <c r="D7" s="10"/>
      <c r="E7" s="7">
        <v>4.7256944444444449E-2</v>
      </c>
      <c r="F7" s="10">
        <f t="shared" si="0"/>
        <v>0.91286121513610197</v>
      </c>
      <c r="G7" s="7">
        <v>2.8634259259259262E-2</v>
      </c>
      <c r="H7" s="10">
        <f t="shared" ref="H7:H14" si="7">G7/G$16</f>
        <v>0.86841297003203033</v>
      </c>
      <c r="I7" s="7">
        <v>3.3726851851851855E-2</v>
      </c>
      <c r="J7" s="10">
        <f t="shared" ref="J7:J14" si="8">I7/I$16</f>
        <v>0.89050903693355465</v>
      </c>
      <c r="K7" s="7">
        <v>4.4386574074074071E-2</v>
      </c>
      <c r="L7" s="10">
        <f t="shared" ref="L7:L14" si="9">K7/K$16</f>
        <v>0.91881045790781946</v>
      </c>
      <c r="M7" s="5"/>
      <c r="N7" s="6">
        <f t="shared" ref="N7:N14" si="10">AVERAGE(D7,F7,H7,J7,L7)</f>
        <v>0.89764842000237655</v>
      </c>
      <c r="O7" s="12" t="str">
        <f t="shared" si="5"/>
        <v>Ellinore</v>
      </c>
    </row>
    <row r="8" spans="1:15" ht="15" x14ac:dyDescent="0.3">
      <c r="A8" s="11">
        <v>5</v>
      </c>
      <c r="B8" s="18" t="s">
        <v>24</v>
      </c>
      <c r="C8" s="7"/>
      <c r="D8" s="10"/>
      <c r="E8" s="7"/>
      <c r="F8" s="10"/>
      <c r="G8" s="7"/>
      <c r="H8" s="10"/>
      <c r="I8" s="7"/>
      <c r="J8" s="10"/>
      <c r="K8" s="7"/>
      <c r="L8" s="10"/>
      <c r="M8" s="5"/>
      <c r="N8" s="6"/>
      <c r="O8" s="12" t="str">
        <f t="shared" si="5"/>
        <v>Erida</v>
      </c>
    </row>
    <row r="9" spans="1:15" ht="15" x14ac:dyDescent="0.3">
      <c r="A9" s="11">
        <v>6</v>
      </c>
      <c r="B9" s="18" t="s">
        <v>20</v>
      </c>
      <c r="C9" s="7">
        <v>5.6423611111111112E-2</v>
      </c>
      <c r="D9" s="10">
        <f t="shared" si="6"/>
        <v>0.91706753379377082</v>
      </c>
      <c r="E9" s="7">
        <v>4.821759259259259E-2</v>
      </c>
      <c r="F9" s="10">
        <f t="shared" si="0"/>
        <v>0.93141803141244184</v>
      </c>
      <c r="G9" s="7">
        <v>3.0335648148148143E-2</v>
      </c>
      <c r="H9" s="10">
        <f t="shared" si="7"/>
        <v>0.92001228555131398</v>
      </c>
      <c r="I9" s="7">
        <v>3.5868055555555556E-2</v>
      </c>
      <c r="J9" s="10">
        <f t="shared" si="8"/>
        <v>0.94704444250414743</v>
      </c>
      <c r="K9" s="7">
        <v>4.5787037037037036E-2</v>
      </c>
      <c r="L9" s="10">
        <f t="shared" si="9"/>
        <v>0.94780030547153427</v>
      </c>
      <c r="M9" s="5"/>
      <c r="N9" s="6">
        <f t="shared" si="10"/>
        <v>0.93266851974664178</v>
      </c>
      <c r="O9" s="12" t="str">
        <f t="shared" si="5"/>
        <v>Glória</v>
      </c>
    </row>
    <row r="10" spans="1:15" ht="15" x14ac:dyDescent="0.3">
      <c r="A10" s="11">
        <v>7</v>
      </c>
      <c r="B10" s="18" t="s">
        <v>16</v>
      </c>
      <c r="C10" s="7">
        <v>5.4988425925925927E-2</v>
      </c>
      <c r="D10" s="10">
        <f t="shared" si="6"/>
        <v>0.89374109806240098</v>
      </c>
      <c r="E10" s="7">
        <v>4.7222222222222221E-2</v>
      </c>
      <c r="F10" s="10">
        <f t="shared" si="0"/>
        <v>0.91219048683695703</v>
      </c>
      <c r="G10" s="7">
        <v>3.3229166666666664E-2</v>
      </c>
      <c r="H10" s="10">
        <f t="shared" si="7"/>
        <v>1.0077662235092799</v>
      </c>
      <c r="I10" s="7">
        <v>3.7800925925925925E-2</v>
      </c>
      <c r="J10" s="10">
        <f t="shared" si="8"/>
        <v>0.99807910591111504</v>
      </c>
      <c r="K10" s="7">
        <v>4.5902777777777772E-2</v>
      </c>
      <c r="L10" s="10">
        <f t="shared" si="9"/>
        <v>0.95019616064208912</v>
      </c>
      <c r="M10" s="5"/>
      <c r="N10" s="6">
        <f t="shared" si="10"/>
        <v>0.95239461499236844</v>
      </c>
      <c r="O10" s="12" t="str">
        <f t="shared" si="5"/>
        <v>Kishamis</v>
      </c>
    </row>
    <row r="11" spans="1:15" ht="15" x14ac:dyDescent="0.3">
      <c r="A11" s="11">
        <v>8</v>
      </c>
      <c r="B11" s="18" t="s">
        <v>21</v>
      </c>
      <c r="C11" s="7">
        <v>6.1261574074074072E-2</v>
      </c>
      <c r="D11" s="10">
        <f t="shared" si="6"/>
        <v>0.99570019617854943</v>
      </c>
      <c r="E11" s="7">
        <v>5.4062500000000006E-2</v>
      </c>
      <c r="F11" s="10">
        <f t="shared" si="0"/>
        <v>1.044323961768487</v>
      </c>
      <c r="G11" s="7">
        <v>3.3148148148148149E-2</v>
      </c>
      <c r="H11" s="10">
        <f t="shared" si="7"/>
        <v>1.0053091132464569</v>
      </c>
      <c r="I11" s="7">
        <v>4.0914351851851848E-2</v>
      </c>
      <c r="J11" s="10">
        <f t="shared" si="8"/>
        <v>1.0802846415786256</v>
      </c>
      <c r="K11" s="7">
        <v>4.7152777777777773E-2</v>
      </c>
      <c r="L11" s="10">
        <f t="shared" si="9"/>
        <v>0.97607139648408248</v>
      </c>
      <c r="M11" s="5"/>
      <c r="N11" s="6">
        <f t="shared" si="10"/>
        <v>1.0203378618512402</v>
      </c>
      <c r="O11" s="12" t="str">
        <f t="shared" si="5"/>
        <v>Losta</v>
      </c>
    </row>
    <row r="12" spans="1:15" ht="15" x14ac:dyDescent="0.3">
      <c r="A12" s="11">
        <v>9</v>
      </c>
      <c r="B12" s="18" t="s">
        <v>26</v>
      </c>
      <c r="C12" s="7"/>
      <c r="D12" s="10"/>
      <c r="E12" s="7"/>
      <c r="F12" s="10"/>
      <c r="G12" s="7"/>
      <c r="H12" s="10"/>
      <c r="I12" s="7"/>
      <c r="J12" s="10"/>
      <c r="K12" s="7"/>
      <c r="L12" s="10"/>
      <c r="M12" s="5"/>
      <c r="N12" s="6"/>
      <c r="O12" s="12" t="str">
        <f t="shared" si="5"/>
        <v>Tabu</v>
      </c>
    </row>
    <row r="13" spans="1:15" ht="15" x14ac:dyDescent="0.3">
      <c r="A13" s="11">
        <v>10</v>
      </c>
      <c r="B13" s="18" t="s">
        <v>17</v>
      </c>
      <c r="C13" s="7">
        <v>5.903935185185185E-2</v>
      </c>
      <c r="D13" s="10">
        <f t="shared" si="6"/>
        <v>0.959581844078364</v>
      </c>
      <c r="E13" s="7">
        <v>4.9456018518518517E-2</v>
      </c>
      <c r="F13" s="10">
        <f t="shared" si="0"/>
        <v>0.95534067408194057</v>
      </c>
      <c r="G13" s="7">
        <v>3.3553240740740745E-2</v>
      </c>
      <c r="H13" s="10">
        <f t="shared" si="7"/>
        <v>1.0175946645605722</v>
      </c>
      <c r="I13" s="7">
        <v>3.9155092592592596E-2</v>
      </c>
      <c r="J13" s="10">
        <f t="shared" si="8"/>
        <v>1.0338339299746793</v>
      </c>
      <c r="K13" s="7">
        <v>4.6875E-2</v>
      </c>
      <c r="L13" s="10">
        <f t="shared" si="9"/>
        <v>0.97032134407475068</v>
      </c>
      <c r="M13" s="5"/>
      <c r="N13" s="6">
        <f t="shared" si="10"/>
        <v>0.98733449135406137</v>
      </c>
      <c r="O13" s="12" t="str">
        <f t="shared" si="5"/>
        <v>Talizmán</v>
      </c>
    </row>
    <row r="14" spans="1:15" ht="15" x14ac:dyDescent="0.3">
      <c r="A14" s="11">
        <v>11</v>
      </c>
      <c r="B14" s="18" t="s">
        <v>19</v>
      </c>
      <c r="C14" s="7">
        <v>6.5902777777777768E-2</v>
      </c>
      <c r="D14" s="10">
        <f t="shared" si="6"/>
        <v>1.0711348794711242</v>
      </c>
      <c r="E14" s="7">
        <v>5.1944444444444439E-2</v>
      </c>
      <c r="F14" s="10">
        <f t="shared" si="0"/>
        <v>1.0034095355206527</v>
      </c>
      <c r="G14" s="7">
        <v>3.2361111111111111E-2</v>
      </c>
      <c r="H14" s="10">
        <f t="shared" si="7"/>
        <v>0.98144004212189029</v>
      </c>
      <c r="I14" s="7">
        <v>3.9965277777777773E-2</v>
      </c>
      <c r="J14" s="10">
        <f t="shared" si="8"/>
        <v>1.0552257050554439</v>
      </c>
      <c r="K14" s="7">
        <v>5.0243055555555555E-2</v>
      </c>
      <c r="L14" s="10">
        <f t="shared" si="9"/>
        <v>1.0400407295378995</v>
      </c>
      <c r="M14" s="5"/>
      <c r="N14" s="6">
        <f t="shared" si="10"/>
        <v>1.0302501783414022</v>
      </c>
      <c r="O14" s="12" t="str">
        <f t="shared" si="5"/>
        <v>Tramontana</v>
      </c>
    </row>
    <row r="15" spans="1:15" x14ac:dyDescent="0.3">
      <c r="C15" s="7"/>
      <c r="D15" s="1"/>
      <c r="E15" s="1"/>
      <c r="F15" s="1"/>
      <c r="G15" s="1"/>
      <c r="H15" s="1"/>
      <c r="I15" s="1"/>
      <c r="J15" s="1"/>
      <c r="K15" s="1"/>
      <c r="L15" s="1"/>
      <c r="M15" s="5"/>
    </row>
    <row r="16" spans="1:15" x14ac:dyDescent="0.3">
      <c r="B16" s="2" t="s">
        <v>6</v>
      </c>
      <c r="C16" s="4">
        <f>AVERAGE(C4:C14)</f>
        <v>6.1526124338624331E-2</v>
      </c>
      <c r="D16" s="4"/>
      <c r="E16" s="4">
        <f t="shared" ref="E16:K16" si="11">AVERAGE(E4:E14)</f>
        <v>5.1767939814814819E-2</v>
      </c>
      <c r="F16" s="4"/>
      <c r="G16" s="4">
        <f>AVERAGE(G4:G14)</f>
        <v>3.2973090277777777E-2</v>
      </c>
      <c r="H16" s="4"/>
      <c r="I16" s="4">
        <f>AVERAGE(I4:I14)</f>
        <v>3.7873677248677247E-2</v>
      </c>
      <c r="J16" s="4"/>
      <c r="K16" s="4">
        <f t="shared" si="11"/>
        <v>4.8308738425925923E-2</v>
      </c>
      <c r="L16" s="4"/>
      <c r="M16" s="5"/>
    </row>
  </sheetData>
  <mergeCells count="1">
    <mergeCell ref="N2:O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3D482-2887-4845-9196-9FF04A519A15}">
  <dimension ref="A2:K16"/>
  <sheetViews>
    <sheetView workbookViewId="0">
      <selection activeCell="J14" sqref="J14"/>
    </sheetView>
  </sheetViews>
  <sheetFormatPr defaultRowHeight="14.4" x14ac:dyDescent="0.3"/>
  <cols>
    <col min="1" max="1" width="3" bestFit="1" customWidth="1"/>
    <col min="2" max="2" width="11.88671875" bestFit="1" customWidth="1"/>
    <col min="3" max="3" width="8.5546875" customWidth="1"/>
    <col min="4" max="4" width="7.77734375" customWidth="1"/>
    <col min="5" max="5" width="8.33203125" customWidth="1"/>
    <col min="6" max="6" width="8" customWidth="1"/>
    <col min="7" max="7" width="8.33203125" customWidth="1"/>
    <col min="8" max="8" width="8" customWidth="1"/>
    <col min="9" max="9" width="3.21875" customWidth="1"/>
    <col min="10" max="10" width="12.44140625" bestFit="1" customWidth="1"/>
    <col min="11" max="11" width="11.6640625" bestFit="1" customWidth="1"/>
  </cols>
  <sheetData>
    <row r="2" spans="1:11" x14ac:dyDescent="0.3">
      <c r="A2" s="2"/>
      <c r="B2" s="2"/>
      <c r="C2" s="8" t="s">
        <v>0</v>
      </c>
      <c r="D2" s="9" t="s">
        <v>7</v>
      </c>
      <c r="E2" s="8" t="s">
        <v>1</v>
      </c>
      <c r="F2" s="9" t="s">
        <v>7</v>
      </c>
      <c r="G2" s="8" t="s">
        <v>2</v>
      </c>
      <c r="H2" s="9" t="s">
        <v>7</v>
      </c>
      <c r="J2" s="24" t="s">
        <v>8</v>
      </c>
      <c r="K2" s="24"/>
    </row>
    <row r="3" spans="1:11" x14ac:dyDescent="0.3">
      <c r="A3" s="2"/>
      <c r="B3" s="2"/>
      <c r="C3" s="3"/>
      <c r="D3" s="3"/>
      <c r="E3" s="3"/>
      <c r="F3" s="3"/>
      <c r="G3" s="3"/>
      <c r="H3" s="3"/>
    </row>
    <row r="4" spans="1:11" ht="15" x14ac:dyDescent="0.3">
      <c r="A4" s="11">
        <v>1</v>
      </c>
      <c r="B4" s="18" t="s">
        <v>22</v>
      </c>
      <c r="C4" s="7"/>
      <c r="D4" s="10"/>
      <c r="E4" s="7"/>
      <c r="F4" s="10"/>
      <c r="G4" s="7"/>
      <c r="H4" s="10"/>
      <c r="I4" s="5"/>
      <c r="J4" s="6"/>
      <c r="K4" s="12" t="str">
        <f t="shared" ref="K4:K14" si="0">B4</f>
        <v>Addio</v>
      </c>
    </row>
    <row r="5" spans="1:11" ht="15" x14ac:dyDescent="0.3">
      <c r="A5" s="11">
        <v>2</v>
      </c>
      <c r="B5" s="18" t="s">
        <v>25</v>
      </c>
      <c r="C5" s="7">
        <v>4.2187499999999996E-2</v>
      </c>
      <c r="D5" s="10">
        <f t="shared" ref="D5:D12" si="1">C5/C$16</f>
        <v>1.0769685330181711</v>
      </c>
      <c r="E5" s="7">
        <v>4.8449074074074082E-2</v>
      </c>
      <c r="F5" s="10">
        <f t="shared" ref="F5:F12" si="2">E5/E$16</f>
        <v>1.1062367864693448</v>
      </c>
      <c r="G5" s="7">
        <v>4.2881944444444438E-2</v>
      </c>
      <c r="H5" s="10">
        <f t="shared" ref="H5:H12" si="3">G5/G$16</f>
        <v>1.1619883957973967</v>
      </c>
      <c r="I5" s="5"/>
      <c r="J5" s="6">
        <f t="shared" ref="J5:J12" si="4">AVERAGE(D5,F5,H5)</f>
        <v>1.1150645717616374</v>
      </c>
      <c r="K5" s="12" t="str">
        <f t="shared" si="0"/>
        <v>Daruvár</v>
      </c>
    </row>
    <row r="6" spans="1:11" ht="15" x14ac:dyDescent="0.3">
      <c r="A6" s="11">
        <v>3</v>
      </c>
      <c r="B6" s="18" t="s">
        <v>18</v>
      </c>
      <c r="C6" s="7">
        <v>3.6041666666666666E-2</v>
      </c>
      <c r="D6" s="10">
        <f t="shared" si="1"/>
        <v>0.92007682080070918</v>
      </c>
      <c r="E6" s="7">
        <v>3.7962962962962962E-2</v>
      </c>
      <c r="F6" s="10">
        <f t="shared" si="2"/>
        <v>0.86680761099365744</v>
      </c>
      <c r="G6" s="7">
        <v>3.1782407407407405E-2</v>
      </c>
      <c r="H6" s="10">
        <f t="shared" si="3"/>
        <v>0.86122000940881283</v>
      </c>
      <c r="I6" s="5"/>
      <c r="J6" s="6">
        <f t="shared" si="4"/>
        <v>0.88270148040105978</v>
      </c>
      <c r="K6" s="12" t="str">
        <f t="shared" si="0"/>
        <v>Elena</v>
      </c>
    </row>
    <row r="7" spans="1:11" ht="15" x14ac:dyDescent="0.3">
      <c r="A7" s="11">
        <v>4</v>
      </c>
      <c r="B7" s="18" t="s">
        <v>23</v>
      </c>
      <c r="C7" s="7">
        <v>3.7291666666666667E-2</v>
      </c>
      <c r="D7" s="10">
        <f t="shared" si="1"/>
        <v>0.9519869995568031</v>
      </c>
      <c r="E7" s="7">
        <v>3.7754629629629631E-2</v>
      </c>
      <c r="F7" s="10">
        <f t="shared" si="2"/>
        <v>0.86205073995771664</v>
      </c>
      <c r="G7" s="7">
        <v>3.5208333333333335E-2</v>
      </c>
      <c r="H7" s="10">
        <f t="shared" si="3"/>
        <v>0.95405363023365219</v>
      </c>
      <c r="I7" s="5"/>
      <c r="J7" s="6">
        <f t="shared" si="4"/>
        <v>0.92269712324939057</v>
      </c>
      <c r="K7" s="12" t="str">
        <f t="shared" si="0"/>
        <v>Ellinore</v>
      </c>
    </row>
    <row r="8" spans="1:11" ht="15" x14ac:dyDescent="0.3">
      <c r="A8" s="11">
        <v>5</v>
      </c>
      <c r="B8" s="18" t="s">
        <v>24</v>
      </c>
      <c r="C8" s="7">
        <v>4.2164351851851856E-2</v>
      </c>
      <c r="D8" s="10">
        <f t="shared" si="1"/>
        <v>1.0763776037819472</v>
      </c>
      <c r="E8" s="7">
        <v>4.7870370370370369E-2</v>
      </c>
      <c r="F8" s="10">
        <f t="shared" si="2"/>
        <v>1.0930232558139534</v>
      </c>
      <c r="G8" s="7">
        <v>3.9918981481481479E-2</v>
      </c>
      <c r="H8" s="10">
        <f t="shared" si="3"/>
        <v>1.0816998588678062</v>
      </c>
      <c r="I8" s="5"/>
      <c r="J8" s="6">
        <f t="shared" si="4"/>
        <v>1.0837002394879023</v>
      </c>
      <c r="K8" s="12" t="str">
        <f t="shared" si="0"/>
        <v>Erida</v>
      </c>
    </row>
    <row r="9" spans="1:11" ht="15" x14ac:dyDescent="0.3">
      <c r="A9" s="11">
        <v>6</v>
      </c>
      <c r="B9" s="18" t="s">
        <v>20</v>
      </c>
      <c r="C9" s="7">
        <v>3.6747685185185182E-2</v>
      </c>
      <c r="D9" s="10">
        <f t="shared" si="1"/>
        <v>0.93810016250553996</v>
      </c>
      <c r="E9" s="7">
        <v>3.788194444444444E-2</v>
      </c>
      <c r="F9" s="10">
        <f t="shared" si="2"/>
        <v>0.86495771670190258</v>
      </c>
      <c r="G9" s="7">
        <v>3.2835648148148149E-2</v>
      </c>
      <c r="H9" s="10">
        <f t="shared" si="3"/>
        <v>0.88976007527050338</v>
      </c>
      <c r="I9" s="5"/>
      <c r="J9" s="6">
        <f t="shared" si="4"/>
        <v>0.89760598482598197</v>
      </c>
      <c r="K9" s="12" t="str">
        <f t="shared" si="0"/>
        <v>Glória</v>
      </c>
    </row>
    <row r="10" spans="1:11" ht="15" x14ac:dyDescent="0.3">
      <c r="A10" s="11">
        <v>7</v>
      </c>
      <c r="B10" s="18" t="s">
        <v>16</v>
      </c>
      <c r="C10" s="7"/>
      <c r="D10" s="10"/>
      <c r="E10" s="7"/>
      <c r="F10" s="10"/>
      <c r="G10" s="7"/>
      <c r="H10" s="10"/>
      <c r="I10" s="5"/>
      <c r="J10" s="6"/>
      <c r="K10" s="12" t="str">
        <f t="shared" si="0"/>
        <v>Kishamis</v>
      </c>
    </row>
    <row r="11" spans="1:11" ht="15" x14ac:dyDescent="0.3">
      <c r="A11" s="11">
        <v>8</v>
      </c>
      <c r="B11" s="18" t="s">
        <v>21</v>
      </c>
      <c r="C11" s="7"/>
      <c r="D11" s="10"/>
      <c r="E11" s="7"/>
      <c r="F11" s="10"/>
      <c r="G11" s="7"/>
      <c r="H11" s="10"/>
      <c r="I11" s="5"/>
      <c r="J11" s="6"/>
      <c r="K11" s="12" t="str">
        <f t="shared" si="0"/>
        <v>Losta</v>
      </c>
    </row>
    <row r="12" spans="1:11" ht="15" x14ac:dyDescent="0.3">
      <c r="A12" s="11">
        <v>9</v>
      </c>
      <c r="B12" s="18" t="s">
        <v>26</v>
      </c>
      <c r="C12" s="7">
        <v>4.0601851851851854E-2</v>
      </c>
      <c r="D12" s="10">
        <f t="shared" si="1"/>
        <v>1.0364898803368296</v>
      </c>
      <c r="E12" s="7">
        <v>5.28587962962963E-2</v>
      </c>
      <c r="F12" s="10">
        <f t="shared" si="2"/>
        <v>1.2069238900634249</v>
      </c>
      <c r="G12" s="7">
        <v>3.8796296296296294E-2</v>
      </c>
      <c r="H12" s="10">
        <f t="shared" si="3"/>
        <v>1.0512780304218283</v>
      </c>
      <c r="I12" s="5"/>
      <c r="J12" s="6">
        <f t="shared" si="4"/>
        <v>1.0982306002740276</v>
      </c>
      <c r="K12" s="12" t="str">
        <f t="shared" si="0"/>
        <v>Tabu</v>
      </c>
    </row>
    <row r="13" spans="1:11" ht="15" x14ac:dyDescent="0.3">
      <c r="A13" s="11">
        <v>10</v>
      </c>
      <c r="B13" s="18" t="s">
        <v>17</v>
      </c>
      <c r="C13" s="7"/>
      <c r="D13" s="10"/>
      <c r="E13" s="7"/>
      <c r="F13" s="10"/>
      <c r="G13" s="7"/>
      <c r="H13" s="10"/>
      <c r="I13" s="5"/>
      <c r="J13" s="6"/>
      <c r="K13" s="12" t="str">
        <f t="shared" si="0"/>
        <v>Talizmán</v>
      </c>
    </row>
    <row r="14" spans="1:11" ht="15" x14ac:dyDescent="0.3">
      <c r="A14" s="11">
        <v>11</v>
      </c>
      <c r="B14" s="18" t="s">
        <v>19</v>
      </c>
      <c r="C14" s="7"/>
      <c r="D14" s="10"/>
      <c r="E14" s="7"/>
      <c r="F14" s="10"/>
      <c r="G14" s="7"/>
      <c r="H14" s="10"/>
      <c r="I14" s="5"/>
      <c r="J14" s="6"/>
      <c r="K14" s="12" t="str">
        <f t="shared" si="0"/>
        <v>Tramontana</v>
      </c>
    </row>
    <row r="15" spans="1:11" x14ac:dyDescent="0.3">
      <c r="C15" s="19"/>
      <c r="D15" s="1"/>
      <c r="E15" s="1"/>
      <c r="F15" s="1"/>
      <c r="G15" s="1"/>
      <c r="H15" s="1"/>
      <c r="I15" s="5"/>
    </row>
    <row r="16" spans="1:11" x14ac:dyDescent="0.3">
      <c r="B16" s="2" t="s">
        <v>6</v>
      </c>
      <c r="C16" s="4">
        <f>AVERAGE(C4:C14)</f>
        <v>3.9172453703703702E-2</v>
      </c>
      <c r="D16" s="4"/>
      <c r="E16" s="4">
        <f t="shared" ref="E16" si="5">AVERAGE(E4:E14)</f>
        <v>4.3796296296296298E-2</v>
      </c>
      <c r="F16" s="4"/>
      <c r="G16" s="4">
        <f>AVERAGE(G4:G14)</f>
        <v>3.6903935185185185E-2</v>
      </c>
      <c r="H16" s="4"/>
      <c r="I16" s="5"/>
    </row>
  </sheetData>
  <mergeCells count="1">
    <mergeCell ref="J2:K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363BB-754D-4FE4-8A18-9BB3A20EFD1E}">
  <dimension ref="A2:Q16"/>
  <sheetViews>
    <sheetView workbookViewId="0">
      <selection activeCell="P10" sqref="P10"/>
    </sheetView>
  </sheetViews>
  <sheetFormatPr defaultRowHeight="14.4" x14ac:dyDescent="0.3"/>
  <cols>
    <col min="1" max="1" width="3" bestFit="1" customWidth="1"/>
    <col min="2" max="2" width="11.88671875" bestFit="1" customWidth="1"/>
    <col min="3" max="3" width="8.5546875" customWidth="1"/>
    <col min="4" max="4" width="7.77734375" customWidth="1"/>
    <col min="5" max="5" width="8.33203125" customWidth="1"/>
    <col min="6" max="6" width="8" customWidth="1"/>
    <col min="7" max="7" width="8.33203125" customWidth="1"/>
    <col min="8" max="8" width="8" customWidth="1"/>
    <col min="9" max="9" width="9" customWidth="1"/>
    <col min="10" max="11" width="7.5546875" customWidth="1"/>
    <col min="12" max="14" width="10.109375" customWidth="1"/>
    <col min="15" max="15" width="3.21875" customWidth="1"/>
    <col min="16" max="16" width="12.44140625" bestFit="1" customWidth="1"/>
    <col min="17" max="17" width="11.6640625" bestFit="1" customWidth="1"/>
  </cols>
  <sheetData>
    <row r="2" spans="1:17" x14ac:dyDescent="0.3">
      <c r="A2" s="2"/>
      <c r="B2" s="2"/>
      <c r="C2" s="8" t="s">
        <v>0</v>
      </c>
      <c r="D2" s="9" t="s">
        <v>7</v>
      </c>
      <c r="E2" s="8" t="s">
        <v>1</v>
      </c>
      <c r="F2" s="9" t="s">
        <v>7</v>
      </c>
      <c r="G2" s="8" t="s">
        <v>2</v>
      </c>
      <c r="H2" s="9" t="s">
        <v>7</v>
      </c>
      <c r="I2" s="8" t="s">
        <v>3</v>
      </c>
      <c r="J2" s="9" t="s">
        <v>7</v>
      </c>
      <c r="K2" s="8" t="s">
        <v>4</v>
      </c>
      <c r="L2" s="9" t="s">
        <v>7</v>
      </c>
      <c r="M2" s="8" t="s">
        <v>5</v>
      </c>
      <c r="N2" s="9" t="s">
        <v>7</v>
      </c>
      <c r="P2" s="24" t="s">
        <v>8</v>
      </c>
      <c r="Q2" s="24"/>
    </row>
    <row r="3" spans="1:17" x14ac:dyDescent="0.3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7" ht="15" x14ac:dyDescent="0.3">
      <c r="A4" s="11">
        <v>1</v>
      </c>
      <c r="B4" s="18" t="s">
        <v>22</v>
      </c>
      <c r="C4" s="7">
        <v>4.7071759259259265E-2</v>
      </c>
      <c r="D4" s="10">
        <f t="shared" ref="D4:D14" si="0">C4/C$16</f>
        <v>1.0463816251111007</v>
      </c>
      <c r="E4" s="7">
        <v>3.5740740740740747E-2</v>
      </c>
      <c r="F4" s="10">
        <f t="shared" ref="F4:F13" si="1">E4/E$16</f>
        <v>1.107471607890018</v>
      </c>
      <c r="G4" s="7">
        <v>5.2800925925925925E-2</v>
      </c>
      <c r="H4" s="10">
        <f t="shared" ref="H4:H14" si="2">G4/G$16</f>
        <v>1.1629151902928956</v>
      </c>
      <c r="I4" s="7">
        <v>3.6747685185185182E-2</v>
      </c>
      <c r="J4" s="10">
        <f t="shared" ref="J4:J14" si="3">I4/I$16</f>
        <v>0.99971375411478447</v>
      </c>
      <c r="K4" s="7">
        <v>5.5023148148148147E-2</v>
      </c>
      <c r="L4" s="10">
        <f t="shared" ref="L4:N14" si="4">K4/K$16</f>
        <v>0.96201181037178751</v>
      </c>
      <c r="M4" s="7">
        <v>4.3495370370370372E-2</v>
      </c>
      <c r="N4" s="10">
        <f t="shared" si="4"/>
        <v>1.0634116224628922</v>
      </c>
      <c r="O4" s="5"/>
      <c r="P4" s="6">
        <f t="shared" ref="P4:P14" si="5">AVERAGE(D4,F4,H4,J4,L4)</f>
        <v>1.0556987975561172</v>
      </c>
      <c r="Q4" s="12" t="str">
        <f t="shared" ref="Q4:Q14" si="6">B4</f>
        <v>Addio</v>
      </c>
    </row>
    <row r="5" spans="1:17" ht="15" x14ac:dyDescent="0.3">
      <c r="A5" s="11">
        <v>2</v>
      </c>
      <c r="B5" s="18" t="s">
        <v>25</v>
      </c>
      <c r="C5" s="7">
        <v>5.1215277777777783E-2</v>
      </c>
      <c r="D5" s="10">
        <f t="shared" si="0"/>
        <v>1.1384899658511485</v>
      </c>
      <c r="E5" s="7"/>
      <c r="F5" s="10"/>
      <c r="G5" s="7"/>
      <c r="H5" s="10"/>
      <c r="I5" s="7">
        <v>4.3124999999999997E-2</v>
      </c>
      <c r="J5" s="10">
        <f t="shared" si="3"/>
        <v>1.1732073851438385</v>
      </c>
      <c r="K5" s="7">
        <v>6.9120370370370374E-2</v>
      </c>
      <c r="L5" s="10">
        <f t="shared" si="4"/>
        <v>1.2084843356205965</v>
      </c>
      <c r="M5" s="7">
        <v>4.6990740740740743E-2</v>
      </c>
      <c r="N5" s="10">
        <f t="shared" ref="N5" si="7">M5/M$16</f>
        <v>1.1488693952100431</v>
      </c>
      <c r="O5" s="5"/>
      <c r="P5" s="6">
        <f t="shared" si="5"/>
        <v>1.1733938955385279</v>
      </c>
      <c r="Q5" s="12" t="str">
        <f t="shared" si="6"/>
        <v>Daruvár</v>
      </c>
    </row>
    <row r="6" spans="1:17" ht="15" x14ac:dyDescent="0.3">
      <c r="A6" s="11">
        <v>3</v>
      </c>
      <c r="B6" s="18" t="s">
        <v>18</v>
      </c>
      <c r="C6" s="7">
        <v>3.8576388888888889E-2</v>
      </c>
      <c r="D6" s="10">
        <f t="shared" si="0"/>
        <v>0.85753379800720397</v>
      </c>
      <c r="E6" s="7">
        <v>2.8969907407407406E-2</v>
      </c>
      <c r="F6" s="10">
        <f t="shared" si="1"/>
        <v>0.89766885833831433</v>
      </c>
      <c r="G6" s="7">
        <v>3.9097222222222221E-2</v>
      </c>
      <c r="H6" s="10">
        <f t="shared" si="2"/>
        <v>0.86109765734533117</v>
      </c>
      <c r="I6" s="7">
        <v>3.3726851851851855E-2</v>
      </c>
      <c r="J6" s="10">
        <f t="shared" si="3"/>
        <v>0.91753256046944331</v>
      </c>
      <c r="K6" s="7">
        <v>5.4837962962962956E-2</v>
      </c>
      <c r="L6" s="10">
        <f t="shared" si="4"/>
        <v>0.95877407604996401</v>
      </c>
      <c r="M6" s="7">
        <v>3.7106481481481483E-2</v>
      </c>
      <c r="N6" s="10">
        <f t="shared" ref="N6" si="8">M6/M$16</f>
        <v>0.90721066035551678</v>
      </c>
      <c r="O6" s="5"/>
      <c r="P6" s="6">
        <f t="shared" si="5"/>
        <v>0.89852139004205134</v>
      </c>
      <c r="Q6" s="12" t="str">
        <f t="shared" si="6"/>
        <v>Elena</v>
      </c>
    </row>
    <row r="7" spans="1:17" ht="15" x14ac:dyDescent="0.3">
      <c r="A7" s="11">
        <v>4</v>
      </c>
      <c r="B7" s="18" t="s">
        <v>23</v>
      </c>
      <c r="C7" s="7">
        <v>4.3587962962962967E-2</v>
      </c>
      <c r="D7" s="10">
        <f t="shared" ref="D7:D11" si="9">C7/C$16</f>
        <v>0.96893857884642376</v>
      </c>
      <c r="E7" s="7">
        <v>3.0567129629629628E-2</v>
      </c>
      <c r="F7" s="10">
        <f t="shared" ref="F7:F11" si="10">E7/E$16</f>
        <v>0.94716078900179312</v>
      </c>
      <c r="G7" s="7">
        <v>4.144675925925926E-2</v>
      </c>
      <c r="H7" s="10">
        <f t="shared" ref="H7:H11" si="11">G7/G$16</f>
        <v>0.91284508909225315</v>
      </c>
      <c r="I7" s="7">
        <v>3.3564814814814818E-2</v>
      </c>
      <c r="J7" s="10">
        <f t="shared" ref="J7:J11" si="12">I7/I$16</f>
        <v>0.91312437383712608</v>
      </c>
      <c r="K7" s="7">
        <v>4.9490740740740745E-2</v>
      </c>
      <c r="L7" s="10">
        <f t="shared" ref="L7:L11" si="13">K7/K$16</f>
        <v>0.86528449750731262</v>
      </c>
      <c r="M7" s="7">
        <v>3.7893518518518521E-2</v>
      </c>
      <c r="N7" s="10">
        <f t="shared" ref="N7" si="14">M7/M$16</f>
        <v>0.92645280786149786</v>
      </c>
      <c r="O7" s="5"/>
      <c r="P7" s="6">
        <f t="shared" ref="P7:P11" si="15">AVERAGE(D7,F7,H7,J7,L7)</f>
        <v>0.92147066565698166</v>
      </c>
      <c r="Q7" s="12" t="str">
        <f t="shared" si="6"/>
        <v>Ellinore</v>
      </c>
    </row>
    <row r="8" spans="1:17" ht="15" x14ac:dyDescent="0.3">
      <c r="A8" s="11">
        <v>5</v>
      </c>
      <c r="B8" s="18" t="s">
        <v>24</v>
      </c>
      <c r="C8" s="7">
        <v>5.3159722222222226E-2</v>
      </c>
      <c r="D8" s="10">
        <f t="shared" si="0"/>
        <v>1.1817139916732937</v>
      </c>
      <c r="E8" s="7">
        <v>3.5949074074074071E-2</v>
      </c>
      <c r="F8" s="10">
        <f t="shared" si="1"/>
        <v>1.1139270771069933</v>
      </c>
      <c r="G8" s="7">
        <v>5.0682870370370371E-2</v>
      </c>
      <c r="H8" s="10">
        <f t="shared" si="2"/>
        <v>1.1162660276836014</v>
      </c>
      <c r="I8" s="7">
        <v>4.0393518518518516E-2</v>
      </c>
      <c r="J8" s="10">
        <f t="shared" si="3"/>
        <v>1.0988979533419205</v>
      </c>
      <c r="K8" s="7">
        <v>6.5428240740740731E-2</v>
      </c>
      <c r="L8" s="10">
        <f t="shared" si="4"/>
        <v>1.1439320075792416</v>
      </c>
      <c r="M8" s="7">
        <v>4.6099537037037036E-2</v>
      </c>
      <c r="N8" s="10">
        <f t="shared" ref="N8" si="16">M8/M$16</f>
        <v>1.1270804928870939</v>
      </c>
      <c r="O8" s="5"/>
      <c r="P8" s="6">
        <f t="shared" si="5"/>
        <v>1.1309474114770102</v>
      </c>
      <c r="Q8" s="12" t="str">
        <f t="shared" si="6"/>
        <v>Erida</v>
      </c>
    </row>
    <row r="9" spans="1:17" ht="15" x14ac:dyDescent="0.3">
      <c r="A9" s="11">
        <v>6</v>
      </c>
      <c r="B9" s="18" t="s">
        <v>20</v>
      </c>
      <c r="C9" s="7">
        <v>4.3634259259259262E-2</v>
      </c>
      <c r="D9" s="10">
        <f t="shared" si="0"/>
        <v>0.96996772231837958</v>
      </c>
      <c r="E9" s="7">
        <v>3.0497685185185183E-2</v>
      </c>
      <c r="F9" s="10">
        <f t="shared" si="1"/>
        <v>0.94500896592946793</v>
      </c>
      <c r="G9" s="7">
        <v>4.4374999999999998E-2</v>
      </c>
      <c r="H9" s="10">
        <f t="shared" si="2"/>
        <v>0.97733819368324448</v>
      </c>
      <c r="I9" s="7">
        <v>3.5416666666666666E-2</v>
      </c>
      <c r="J9" s="10">
        <f t="shared" si="3"/>
        <v>0.96350364963503643</v>
      </c>
      <c r="K9" s="7">
        <v>5.2164351851851858E-2</v>
      </c>
      <c r="L9" s="10">
        <f t="shared" si="4"/>
        <v>0.91202928677863837</v>
      </c>
      <c r="M9" s="7">
        <v>3.8310185185185183E-2</v>
      </c>
      <c r="N9" s="10">
        <f t="shared" ref="N9" si="17">M9/M$16</f>
        <v>0.93663982712937011</v>
      </c>
      <c r="O9" s="5"/>
      <c r="P9" s="6">
        <f t="shared" si="5"/>
        <v>0.9535695636689534</v>
      </c>
      <c r="Q9" s="12" t="str">
        <f t="shared" si="6"/>
        <v>Glória</v>
      </c>
    </row>
    <row r="10" spans="1:17" ht="15" x14ac:dyDescent="0.3">
      <c r="A10" s="11">
        <v>7</v>
      </c>
      <c r="B10" s="18" t="s">
        <v>16</v>
      </c>
      <c r="C10" s="7">
        <v>3.6689814814814821E-2</v>
      </c>
      <c r="D10" s="10">
        <f t="shared" si="0"/>
        <v>0.81559620152500356</v>
      </c>
      <c r="E10" s="7">
        <v>2.9675925925925925E-2</v>
      </c>
      <c r="F10" s="10">
        <f t="shared" si="1"/>
        <v>0.91954572624028685</v>
      </c>
      <c r="G10" s="7">
        <v>3.9930555555555559E-2</v>
      </c>
      <c r="H10" s="10">
        <f t="shared" si="2"/>
        <v>0.87945142624079131</v>
      </c>
      <c r="I10" s="7">
        <v>3.4236111111111113E-2</v>
      </c>
      <c r="J10" s="10">
        <f t="shared" si="3"/>
        <v>0.93138686131386861</v>
      </c>
      <c r="K10" s="7">
        <v>5.2141203703703703E-2</v>
      </c>
      <c r="L10" s="10">
        <f t="shared" si="4"/>
        <v>0.91162456998841035</v>
      </c>
      <c r="M10" s="7">
        <v>3.7280092592592594E-2</v>
      </c>
      <c r="N10" s="10">
        <f t="shared" ref="N10" si="18">M10/M$16</f>
        <v>0.91145525171713027</v>
      </c>
      <c r="O10" s="5"/>
      <c r="P10" s="6">
        <f t="shared" si="5"/>
        <v>0.89152095706167211</v>
      </c>
      <c r="Q10" s="12" t="str">
        <f t="shared" si="6"/>
        <v>Kishamis</v>
      </c>
    </row>
    <row r="11" spans="1:17" ht="15" x14ac:dyDescent="0.3">
      <c r="A11" s="11">
        <v>8</v>
      </c>
      <c r="B11" s="18" t="s">
        <v>21</v>
      </c>
      <c r="C11" s="7">
        <v>4.1944444444444444E-2</v>
      </c>
      <c r="D11" s="10">
        <f t="shared" si="9"/>
        <v>0.93240398559199134</v>
      </c>
      <c r="E11" s="7">
        <v>3.1863425925925927E-2</v>
      </c>
      <c r="F11" s="10">
        <f t="shared" si="10"/>
        <v>0.98732815301852961</v>
      </c>
      <c r="G11" s="7">
        <v>4.2268518518518518E-2</v>
      </c>
      <c r="H11" s="10">
        <f t="shared" si="11"/>
        <v>0.93094394453083174</v>
      </c>
      <c r="I11" s="7">
        <v>3.6134259259259262E-2</v>
      </c>
      <c r="J11" s="10">
        <f t="shared" si="12"/>
        <v>0.9830256190067268</v>
      </c>
      <c r="K11" s="7">
        <v>5.8321759259259261E-2</v>
      </c>
      <c r="L11" s="10">
        <f t="shared" si="13"/>
        <v>1.0196839529792674</v>
      </c>
      <c r="M11" s="7">
        <v>3.9571759259259258E-2</v>
      </c>
      <c r="N11" s="10">
        <f t="shared" ref="N11" si="19">M11/M$16</f>
        <v>0.96748385769042788</v>
      </c>
      <c r="O11" s="5"/>
      <c r="P11" s="6">
        <f t="shared" si="15"/>
        <v>0.97067713102546949</v>
      </c>
      <c r="Q11" s="12" t="str">
        <f t="shared" si="6"/>
        <v>Losta</v>
      </c>
    </row>
    <row r="12" spans="1:17" ht="15" x14ac:dyDescent="0.3">
      <c r="A12" s="11">
        <v>9</v>
      </c>
      <c r="B12" s="18" t="s">
        <v>26</v>
      </c>
      <c r="C12" s="7">
        <v>5.6967592592592597E-2</v>
      </c>
      <c r="D12" s="10">
        <f t="shared" si="0"/>
        <v>1.2663610422416616</v>
      </c>
      <c r="E12" s="7">
        <v>3.6064814814814813E-2</v>
      </c>
      <c r="F12" s="10">
        <f t="shared" si="1"/>
        <v>1.117513448894202</v>
      </c>
      <c r="G12" s="7">
        <v>5.3182870370370366E-2</v>
      </c>
      <c r="H12" s="10">
        <f t="shared" si="2"/>
        <v>1.1713273343699813</v>
      </c>
      <c r="I12" s="7">
        <v>3.8657407407407404E-2</v>
      </c>
      <c r="J12" s="10">
        <f t="shared" si="3"/>
        <v>1.0516673822813796</v>
      </c>
      <c r="K12" s="7">
        <v>5.7881944444444444E-2</v>
      </c>
      <c r="L12" s="10">
        <f t="shared" si="4"/>
        <v>1.0119943339649369</v>
      </c>
      <c r="M12" s="7">
        <v>4.3217592592592592E-2</v>
      </c>
      <c r="N12" s="10">
        <f t="shared" ref="N12" si="20">M12/M$16</f>
        <v>1.0566202762843107</v>
      </c>
      <c r="O12" s="5"/>
      <c r="P12" s="6">
        <f t="shared" si="5"/>
        <v>1.1237727083504323</v>
      </c>
      <c r="Q12" s="12" t="str">
        <f t="shared" si="6"/>
        <v>Tabu</v>
      </c>
    </row>
    <row r="13" spans="1:17" ht="15" x14ac:dyDescent="0.3">
      <c r="A13" s="11">
        <v>10</v>
      </c>
      <c r="B13" s="18" t="s">
        <v>17</v>
      </c>
      <c r="C13" s="7">
        <v>4.282407407407407E-2</v>
      </c>
      <c r="D13" s="10">
        <f t="shared" si="0"/>
        <v>0.95195771155915221</v>
      </c>
      <c r="E13" s="7">
        <v>3.1122685185185187E-2</v>
      </c>
      <c r="F13" s="10">
        <f t="shared" si="1"/>
        <v>0.96437537358039449</v>
      </c>
      <c r="G13" s="7">
        <v>4.4814814814814814E-2</v>
      </c>
      <c r="H13" s="10">
        <f t="shared" si="2"/>
        <v>0.98702490504473728</v>
      </c>
      <c r="I13" s="7">
        <v>3.5833333333333335E-2</v>
      </c>
      <c r="J13" s="10">
        <f t="shared" si="3"/>
        <v>0.97483898668956637</v>
      </c>
      <c r="K13" s="7">
        <v>5.3240740740740734E-2</v>
      </c>
      <c r="L13" s="10">
        <f t="shared" si="4"/>
        <v>0.93084861752423687</v>
      </c>
      <c r="M13" s="7">
        <v>3.9583333333333331E-2</v>
      </c>
      <c r="N13" s="10">
        <f t="shared" ref="N13" si="21">M13/M$16</f>
        <v>0.96776683044786871</v>
      </c>
      <c r="O13" s="5"/>
      <c r="P13" s="6">
        <f t="shared" si="5"/>
        <v>0.96180911887961751</v>
      </c>
      <c r="Q13" s="12" t="str">
        <f t="shared" si="6"/>
        <v>Talizmán</v>
      </c>
    </row>
    <row r="14" spans="1:17" ht="15" x14ac:dyDescent="0.3">
      <c r="A14" s="11">
        <v>11</v>
      </c>
      <c r="B14" s="18" t="s">
        <v>19</v>
      </c>
      <c r="C14" s="7">
        <v>3.9166666666666662E-2</v>
      </c>
      <c r="D14" s="10">
        <f t="shared" si="0"/>
        <v>0.87065537727464082</v>
      </c>
      <c r="E14" s="7"/>
      <c r="F14" s="10"/>
      <c r="G14" s="7">
        <v>4.5439814814814815E-2</v>
      </c>
      <c r="H14" s="10">
        <f t="shared" si="2"/>
        <v>1.0007902317163322</v>
      </c>
      <c r="I14" s="7">
        <v>3.650462962962963E-2</v>
      </c>
      <c r="J14" s="10">
        <f t="shared" si="3"/>
        <v>0.99310147416630878</v>
      </c>
      <c r="K14" s="7">
        <v>6.1504629629629631E-2</v>
      </c>
      <c r="L14" s="10">
        <f t="shared" si="4"/>
        <v>1.0753325116356078</v>
      </c>
      <c r="M14" s="7">
        <v>4.0370370370370369E-2</v>
      </c>
      <c r="N14" s="10">
        <f t="shared" ref="N14" si="22">M14/M$16</f>
        <v>0.98700897795384979</v>
      </c>
      <c r="O14" s="5"/>
      <c r="P14" s="6">
        <f t="shared" si="5"/>
        <v>0.98496989869822249</v>
      </c>
      <c r="Q14" s="12" t="str">
        <f t="shared" si="6"/>
        <v>Tramontana</v>
      </c>
    </row>
    <row r="15" spans="1:17" x14ac:dyDescent="0.3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5"/>
    </row>
    <row r="16" spans="1:17" x14ac:dyDescent="0.3">
      <c r="B16" s="2" t="s">
        <v>6</v>
      </c>
      <c r="C16" s="4">
        <f>AVERAGE(C4:C14)</f>
        <v>4.4985269360269364E-2</v>
      </c>
      <c r="D16" s="4"/>
      <c r="E16" s="4">
        <f t="shared" ref="E16:M16" si="23">AVERAGE(E4:E14)</f>
        <v>3.2272376543209878E-2</v>
      </c>
      <c r="F16" s="4"/>
      <c r="G16" s="4">
        <f>AVERAGE(G4:G14)</f>
        <v>4.5403935185185186E-2</v>
      </c>
      <c r="H16" s="4"/>
      <c r="I16" s="4">
        <f>AVERAGE(I4:I14)</f>
        <v>3.6758207070707073E-2</v>
      </c>
      <c r="J16" s="4"/>
      <c r="K16" s="4">
        <f t="shared" si="23"/>
        <v>5.7195917508417508E-2</v>
      </c>
      <c r="L16" s="4"/>
      <c r="M16" s="4">
        <f t="shared" si="23"/>
        <v>4.0901725589225585E-2</v>
      </c>
      <c r="N16" s="4"/>
      <c r="O16" s="4"/>
    </row>
  </sheetData>
  <mergeCells count="1">
    <mergeCell ref="P2:Q2"/>
  </mergeCells>
  <phoneticPr fontId="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8434c41-6abe-4324-b2ec-af8db1b6c815">
      <UserInfo>
        <DisplayName/>
        <AccountId xsi:nil="true"/>
        <AccountType/>
      </UserInfo>
    </SharedWithUsers>
    <lcf76f155ced4ddcb4097134ff3c332f xmlns="63b25a4e-6192-449d-b304-4100dcaf8a25">
      <Terms xmlns="http://schemas.microsoft.com/office/infopath/2007/PartnerControls"/>
    </lcf76f155ced4ddcb4097134ff3c332f>
    <TaxCatchAll xmlns="58434c41-6abe-4324-b2ec-af8db1b6c81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E89DACA9B6D3A245B1DB04F1ACC0333A" ma:contentTypeVersion="15" ma:contentTypeDescription="Új dokumentum létrehozása." ma:contentTypeScope="" ma:versionID="5e25918f8b017a8f14ad4c57dd25fffa">
  <xsd:schema xmlns:xsd="http://www.w3.org/2001/XMLSchema" xmlns:xs="http://www.w3.org/2001/XMLSchema" xmlns:p="http://schemas.microsoft.com/office/2006/metadata/properties" xmlns:ns2="63b25a4e-6192-449d-b304-4100dcaf8a25" xmlns:ns3="58434c41-6abe-4324-b2ec-af8db1b6c815" targetNamespace="http://schemas.microsoft.com/office/2006/metadata/properties" ma:root="true" ma:fieldsID="afccc264d4bd6b86b4e59b4a0ee30686" ns2:_="" ns3:_="">
    <xsd:import namespace="63b25a4e-6192-449d-b304-4100dcaf8a25"/>
    <xsd:import namespace="58434c41-6abe-4324-b2ec-af8db1b6c8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b25a4e-6192-449d-b304-4100dcaf8a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Képcímkék" ma:readOnly="false" ma:fieldId="{5cf76f15-5ced-4ddc-b409-7134ff3c332f}" ma:taxonomyMulti="true" ma:sspId="1bd5c3e0-d20d-456e-a4ed-58be5084bf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434c41-6abe-4324-b2ec-af8db1b6c81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bdbee76-6328-4eff-8879-b7e01a4ccd3f}" ma:internalName="TaxCatchAll" ma:showField="CatchAllData" ma:web="58434c41-6abe-4324-b2ec-af8db1b6c8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7BE200-D2FE-4FE8-A211-F9BAA45FCE6D}">
  <ds:schemaRefs>
    <ds:schemaRef ds:uri="http://schemas.microsoft.com/office/2006/metadata/properties"/>
    <ds:schemaRef ds:uri="http://schemas.microsoft.com/office/infopath/2007/PartnerControls"/>
    <ds:schemaRef ds:uri="58434c41-6abe-4324-b2ec-af8db1b6c815"/>
    <ds:schemaRef ds:uri="63b25a4e-6192-449d-b304-4100dcaf8a25"/>
  </ds:schemaRefs>
</ds:datastoreItem>
</file>

<file path=customXml/itemProps2.xml><?xml version="1.0" encoding="utf-8"?>
<ds:datastoreItem xmlns:ds="http://schemas.openxmlformats.org/officeDocument/2006/customXml" ds:itemID="{12A464E7-77EC-4364-B49B-9E1EEF5007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4C0835-6A32-4765-B653-822A7FE8C2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b25a4e-6192-449d-b304-4100dcaf8a25"/>
    <ds:schemaRef ds:uri="58434c41-6abe-4324-b2ec-af8db1b6c8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Összesítő 2022</vt:lpstr>
      <vt:lpstr>Klasszikus 2021</vt:lpstr>
      <vt:lpstr>ÖC OB 2021</vt:lpstr>
      <vt:lpstr>Klasszikus 2022</vt:lpstr>
      <vt:lpstr>ÖC OB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Farkas Péter</dc:creator>
  <cp:lastModifiedBy>Farkas Péter MVSZ/MVA</cp:lastModifiedBy>
  <dcterms:created xsi:type="dcterms:W3CDTF">2022-03-09T05:33:44Z</dcterms:created>
  <dcterms:modified xsi:type="dcterms:W3CDTF">2023-01-30T12:30:12Z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281200</vt:r8>
  </property>
  <property fmtid="{D5CDD505-2E9C-101B-9397-08002B2CF9AE}" pid="3" name="ContentTypeId">
    <vt:lpwstr>0x0101003376FF178FC76A4AB7BC46E5A6E35616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ediaServiceImageTags">
    <vt:lpwstr/>
  </property>
</Properties>
</file>